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activeTab="1"/>
  </bookViews>
  <sheets>
    <sheet name="Cashbook" sheetId="1" r:id="rId1"/>
    <sheet name="Expenditure" sheetId="2" r:id="rId2"/>
    <sheet name="Arrears" sheetId="3" r:id="rId3"/>
  </sheets>
  <externalReferences>
    <externalReference r:id="rId4"/>
  </externalReferences>
  <definedNames>
    <definedName name="_xlnm._FilterDatabase" localSheetId="1" hidden="1">Expenditure!$A$6:$AM$205</definedName>
  </definedNames>
  <calcPr calcId="125725"/>
</workbook>
</file>

<file path=xl/calcChain.xml><?xml version="1.0" encoding="utf-8"?>
<calcChain xmlns="http://schemas.openxmlformats.org/spreadsheetml/2006/main">
  <c r="C29" i="3"/>
  <c r="C30"/>
  <c r="C31"/>
  <c r="C32"/>
  <c r="C33"/>
  <c r="L26"/>
  <c r="O26"/>
  <c r="L27"/>
  <c r="O27"/>
  <c r="L28"/>
  <c r="O28"/>
  <c r="L29"/>
  <c r="O29"/>
  <c r="L30"/>
  <c r="O30"/>
  <c r="L31"/>
  <c r="O31"/>
  <c r="L32"/>
  <c r="O32"/>
  <c r="L33"/>
  <c r="O33"/>
  <c r="L34"/>
  <c r="O34"/>
  <c r="L35"/>
  <c r="O35"/>
  <c r="L36"/>
  <c r="O36"/>
  <c r="L37"/>
  <c r="O37"/>
  <c r="L38"/>
  <c r="O38"/>
  <c r="L39"/>
  <c r="O39"/>
  <c r="L40"/>
  <c r="O40"/>
  <c r="L41"/>
  <c r="O41"/>
  <c r="L42"/>
  <c r="O42"/>
  <c r="L43"/>
  <c r="O43"/>
  <c r="L44"/>
  <c r="O44"/>
  <c r="L45"/>
  <c r="O45"/>
  <c r="L46"/>
  <c r="O46"/>
  <c r="L47"/>
  <c r="O47"/>
  <c r="L48"/>
  <c r="O48"/>
  <c r="L49"/>
  <c r="O49"/>
  <c r="L50"/>
  <c r="O50"/>
  <c r="L51"/>
  <c r="O51"/>
  <c r="L52"/>
  <c r="O52"/>
  <c r="L53"/>
  <c r="O53"/>
  <c r="L54"/>
  <c r="O54"/>
  <c r="C26"/>
  <c r="F26"/>
  <c r="C27"/>
  <c r="F27"/>
  <c r="F28"/>
  <c r="F29"/>
  <c r="F30"/>
  <c r="F31"/>
  <c r="F32"/>
  <c r="F33"/>
  <c r="F34"/>
  <c r="C35"/>
  <c r="F35"/>
  <c r="C36"/>
  <c r="F36"/>
  <c r="C37"/>
  <c r="F37"/>
  <c r="C38"/>
  <c r="F38"/>
  <c r="C39"/>
  <c r="F39"/>
  <c r="C40"/>
  <c r="F40"/>
  <c r="C41"/>
  <c r="F41"/>
  <c r="C42"/>
  <c r="F42"/>
  <c r="C43"/>
  <c r="F43"/>
  <c r="C44"/>
  <c r="F44"/>
  <c r="C45"/>
  <c r="F45"/>
  <c r="C46"/>
  <c r="F46"/>
  <c r="C47"/>
  <c r="F47"/>
  <c r="C48"/>
  <c r="F48"/>
  <c r="C49"/>
  <c r="F49"/>
  <c r="C50"/>
  <c r="F50"/>
  <c r="C51"/>
  <c r="F51"/>
  <c r="C52"/>
  <c r="F52"/>
  <c r="C53"/>
  <c r="F53"/>
  <c r="C54"/>
  <c r="F54"/>
  <c r="C55"/>
  <c r="F55"/>
  <c r="C56"/>
  <c r="F56"/>
  <c r="C57"/>
  <c r="F57"/>
  <c r="L25" l="1"/>
  <c r="C25"/>
  <c r="F25"/>
  <c r="F24"/>
  <c r="G22"/>
  <c r="C24"/>
  <c r="C13"/>
  <c r="L55" l="1"/>
  <c r="F58"/>
  <c r="C58"/>
  <c r="O15" l="1"/>
  <c r="O10"/>
  <c r="O14"/>
  <c r="O11"/>
  <c r="O13"/>
  <c r="O16"/>
  <c r="O12"/>
  <c r="O25"/>
  <c r="O9"/>
  <c r="F9"/>
  <c r="F11"/>
  <c r="F12"/>
  <c r="F10"/>
  <c r="F13" l="1"/>
  <c r="P23" l="1"/>
  <c r="L17"/>
  <c r="AM4" i="2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F2"/>
  <c r="L61" i="3" l="1"/>
  <c r="O55"/>
  <c r="F3" i="2"/>
  <c r="F4" s="1"/>
  <c r="O17" i="3"/>
  <c r="O61" l="1"/>
  <c r="C61"/>
  <c r="F61"/>
  <c r="M45" l="1"/>
  <c r="N45" s="1"/>
  <c r="P45" s="1"/>
  <c r="D24" l="1"/>
  <c r="D32"/>
  <c r="E32" s="1"/>
  <c r="M11"/>
  <c r="N11" s="1"/>
  <c r="P11" s="1"/>
  <c r="D43"/>
  <c r="E43" s="1"/>
  <c r="M46"/>
  <c r="N46" s="1"/>
  <c r="P46" s="1"/>
  <c r="D35"/>
  <c r="E35" s="1"/>
  <c r="D27"/>
  <c r="E27" s="1"/>
  <c r="G27" s="1"/>
  <c r="D9"/>
  <c r="D29"/>
  <c r="E29" s="1"/>
  <c r="G29" s="1"/>
  <c r="M37"/>
  <c r="N37" s="1"/>
  <c r="P37" s="1"/>
  <c r="D25"/>
  <c r="E25" s="1"/>
  <c r="M52"/>
  <c r="N52" s="1"/>
  <c r="P52" s="1"/>
  <c r="D31"/>
  <c r="E31" s="1"/>
  <c r="G31" s="1"/>
  <c r="D55"/>
  <c r="E55" s="1"/>
  <c r="D10"/>
  <c r="E10" s="1"/>
  <c r="G10" s="1"/>
  <c r="D49"/>
  <c r="E49" s="1"/>
  <c r="G49" s="1"/>
  <c r="D46"/>
  <c r="E46" s="1"/>
  <c r="G46" s="1"/>
  <c r="D42"/>
  <c r="E42" s="1"/>
  <c r="G42" s="1"/>
  <c r="D36"/>
  <c r="E36" s="1"/>
  <c r="G36" s="1"/>
  <c r="D47"/>
  <c r="E47" s="1"/>
  <c r="G47" s="1"/>
  <c r="D48"/>
  <c r="E48" s="1"/>
  <c r="G48" s="1"/>
  <c r="D30"/>
  <c r="E30" s="1"/>
  <c r="D44"/>
  <c r="E44" s="1"/>
  <c r="G44" s="1"/>
  <c r="D50"/>
  <c r="E50" s="1"/>
  <c r="G50" s="1"/>
  <c r="D33"/>
  <c r="E33" s="1"/>
  <c r="G33" s="1"/>
  <c r="D56"/>
  <c r="E56" s="1"/>
  <c r="D37"/>
  <c r="E37" s="1"/>
  <c r="G37" s="1"/>
  <c r="D28"/>
  <c r="E28" s="1"/>
  <c r="G28" s="1"/>
  <c r="D54"/>
  <c r="E54" s="1"/>
  <c r="M41"/>
  <c r="N41" s="1"/>
  <c r="P41" s="1"/>
  <c r="D45"/>
  <c r="E45" s="1"/>
  <c r="D40"/>
  <c r="E40" s="1"/>
  <c r="G40" s="1"/>
  <c r="D12"/>
  <c r="E12" s="1"/>
  <c r="G12" s="1"/>
  <c r="D57"/>
  <c r="E57" s="1"/>
  <c r="D51"/>
  <c r="E51" s="1"/>
  <c r="G51" s="1"/>
  <c r="D26"/>
  <c r="E26" s="1"/>
  <c r="D53"/>
  <c r="E53" s="1"/>
  <c r="D39"/>
  <c r="E39" s="1"/>
  <c r="G39" s="1"/>
  <c r="D41"/>
  <c r="E41" s="1"/>
  <c r="G41" s="1"/>
  <c r="D38"/>
  <c r="E38" s="1"/>
  <c r="G38" s="1"/>
  <c r="D52"/>
  <c r="E52" s="1"/>
  <c r="G52" s="1"/>
  <c r="D34"/>
  <c r="E34" s="1"/>
  <c r="G34" s="1"/>
  <c r="D11"/>
  <c r="E11" s="1"/>
  <c r="G11" s="1"/>
  <c r="M15"/>
  <c r="N15" s="1"/>
  <c r="P15" s="1"/>
  <c r="M25"/>
  <c r="M10"/>
  <c r="N10" s="1"/>
  <c r="P10" s="1"/>
  <c r="M43"/>
  <c r="N43" s="1"/>
  <c r="P43" s="1"/>
  <c r="M33"/>
  <c r="N33" s="1"/>
  <c r="P33" s="1"/>
  <c r="M53"/>
  <c r="N53" s="1"/>
  <c r="P53" s="1"/>
  <c r="M12"/>
  <c r="N12" s="1"/>
  <c r="P12" s="1"/>
  <c r="M49"/>
  <c r="N49" s="1"/>
  <c r="P49" s="1"/>
  <c r="M34"/>
  <c r="N34" s="1"/>
  <c r="P34" s="1"/>
  <c r="M13"/>
  <c r="N13" s="1"/>
  <c r="P13" s="1"/>
  <c r="M28"/>
  <c r="N28" s="1"/>
  <c r="P28" s="1"/>
  <c r="M14"/>
  <c r="N14" s="1"/>
  <c r="P14" s="1"/>
  <c r="M44"/>
  <c r="N44" s="1"/>
  <c r="P44" s="1"/>
  <c r="M30"/>
  <c r="N30" s="1"/>
  <c r="P30" s="1"/>
  <c r="M39"/>
  <c r="N39" s="1"/>
  <c r="P39" s="1"/>
  <c r="M32"/>
  <c r="N32" s="1"/>
  <c r="P32" s="1"/>
  <c r="M36"/>
  <c r="N36" s="1"/>
  <c r="P36" s="1"/>
  <c r="M35"/>
  <c r="N35" s="1"/>
  <c r="P35" s="1"/>
  <c r="M31"/>
  <c r="N31" s="1"/>
  <c r="P31" s="1"/>
  <c r="M16"/>
  <c r="N16" s="1"/>
  <c r="P16" s="1"/>
  <c r="M47"/>
  <c r="N47" s="1"/>
  <c r="P47" s="1"/>
  <c r="M29"/>
  <c r="N29" s="1"/>
  <c r="P29" s="1"/>
  <c r="M27"/>
  <c r="N27" s="1"/>
  <c r="P27" s="1"/>
  <c r="M54"/>
  <c r="N54" s="1"/>
  <c r="P54" s="1"/>
  <c r="M50"/>
  <c r="N50" s="1"/>
  <c r="P50" s="1"/>
  <c r="M26"/>
  <c r="N26" s="1"/>
  <c r="P26" s="1"/>
  <c r="M51"/>
  <c r="N51" s="1"/>
  <c r="P51" s="1"/>
  <c r="M42"/>
  <c r="N42" s="1"/>
  <c r="P42" s="1"/>
  <c r="M9"/>
  <c r="M38"/>
  <c r="N38" s="1"/>
  <c r="P38" s="1"/>
  <c r="M48"/>
  <c r="N48" s="1"/>
  <c r="P48" s="1"/>
  <c r="M40"/>
  <c r="N40" s="1"/>
  <c r="P40" s="1"/>
  <c r="M55" l="1"/>
  <c r="N25"/>
  <c r="E24"/>
  <c r="D58"/>
  <c r="M17"/>
  <c r="N9"/>
  <c r="D13"/>
  <c r="E9"/>
  <c r="E58" l="1"/>
  <c r="G24"/>
  <c r="G58" s="1"/>
  <c r="M61"/>
  <c r="G9"/>
  <c r="G13" s="1"/>
  <c r="E13"/>
  <c r="N55"/>
  <c r="P25"/>
  <c r="P55" s="1"/>
  <c r="P9"/>
  <c r="P17" s="1"/>
  <c r="N17"/>
  <c r="D61"/>
  <c r="E61" l="1"/>
  <c r="G61"/>
  <c r="N61"/>
  <c r="P61"/>
</calcChain>
</file>

<file path=xl/sharedStrings.xml><?xml version="1.0" encoding="utf-8"?>
<sst xmlns="http://schemas.openxmlformats.org/spreadsheetml/2006/main" count="454" uniqueCount="223">
  <si>
    <t>Balances at 1st January</t>
  </si>
  <si>
    <t>wbm opening figures</t>
  </si>
  <si>
    <t>Staff Costs</t>
  </si>
  <si>
    <t>Expenditure</t>
  </si>
  <si>
    <t>Budget</t>
  </si>
  <si>
    <t>Variance</t>
  </si>
  <si>
    <t>Main account</t>
  </si>
  <si>
    <t>Building Manager's Wages</t>
  </si>
  <si>
    <t>Ground Rent account</t>
  </si>
  <si>
    <t>Other Permanent Wages</t>
  </si>
  <si>
    <t>Reserve account</t>
  </si>
  <si>
    <t>Temporary Wages</t>
  </si>
  <si>
    <t>Total Cash</t>
  </si>
  <si>
    <t>National Insurance</t>
  </si>
  <si>
    <t>Payroll Administration</t>
  </si>
  <si>
    <t>Rent</t>
  </si>
  <si>
    <t>Council Tax</t>
  </si>
  <si>
    <t>Income</t>
  </si>
  <si>
    <t>Actual</t>
  </si>
  <si>
    <t>Electricity</t>
  </si>
  <si>
    <t>Service Charges</t>
  </si>
  <si>
    <t>Gas</t>
  </si>
  <si>
    <t>Ground Rents</t>
  </si>
  <si>
    <t>Float</t>
  </si>
  <si>
    <t>Additional</t>
  </si>
  <si>
    <t>Uniforms</t>
  </si>
  <si>
    <t>Total</t>
  </si>
  <si>
    <t>Repairs and Improvements</t>
  </si>
  <si>
    <t>Lift</t>
  </si>
  <si>
    <t>Entrance and Security</t>
  </si>
  <si>
    <t>Electrical Repairs</t>
  </si>
  <si>
    <t>Cleaning and Refuse</t>
  </si>
  <si>
    <t>Utilities</t>
  </si>
  <si>
    <t>Fire Alarm</t>
  </si>
  <si>
    <t>Administration</t>
  </si>
  <si>
    <t>Garden</t>
  </si>
  <si>
    <t>Reserve fund</t>
  </si>
  <si>
    <t xml:space="preserve">General </t>
  </si>
  <si>
    <t>Totals</t>
  </si>
  <si>
    <t>Telephone</t>
  </si>
  <si>
    <t>Water</t>
  </si>
  <si>
    <t>Management Fees</t>
  </si>
  <si>
    <t>Accountancy and Audit</t>
  </si>
  <si>
    <t>Secretarial Fees</t>
  </si>
  <si>
    <t>Professional Fees</t>
  </si>
  <si>
    <t>difference</t>
  </si>
  <si>
    <t>Insurance</t>
  </si>
  <si>
    <t>Tax</t>
  </si>
  <si>
    <t>Sundries</t>
  </si>
  <si>
    <t>Bank Charges</t>
  </si>
  <si>
    <t>EXPENSES</t>
  </si>
  <si>
    <t>YTD Expenses</t>
  </si>
  <si>
    <t>Reconciliation</t>
  </si>
  <si>
    <t>Heads of Expenditure</t>
  </si>
  <si>
    <t>Month</t>
  </si>
  <si>
    <t>Contractor</t>
  </si>
  <si>
    <t>Date</t>
  </si>
  <si>
    <t>Invoice number</t>
  </si>
  <si>
    <t>Amount</t>
  </si>
  <si>
    <t>Description</t>
  </si>
  <si>
    <t>Date Paid</t>
  </si>
  <si>
    <t>Chq no</t>
  </si>
  <si>
    <t>Other Wages</t>
  </si>
  <si>
    <t>Payroll</t>
  </si>
  <si>
    <t>Electrical</t>
  </si>
  <si>
    <t>Accountancy and Audit Fees</t>
  </si>
  <si>
    <t>WBM</t>
  </si>
  <si>
    <t>transfer</t>
  </si>
  <si>
    <t>Aziz Benrais</t>
  </si>
  <si>
    <t>PAYE</t>
  </si>
  <si>
    <t>BT</t>
  </si>
  <si>
    <t>Nest Pensions</t>
  </si>
  <si>
    <t>pensions</t>
  </si>
  <si>
    <t>Lynton Services</t>
  </si>
  <si>
    <t>MZ Martinescu</t>
  </si>
  <si>
    <t>Flat 9</t>
  </si>
  <si>
    <t>Flat 11</t>
  </si>
  <si>
    <t>Flat 16</t>
  </si>
  <si>
    <t>Flat 26</t>
  </si>
  <si>
    <t>Flat 30</t>
  </si>
  <si>
    <t>Flat 33</t>
  </si>
  <si>
    <t>Balance</t>
  </si>
  <si>
    <t>Reciepts</t>
  </si>
  <si>
    <t>To Date</t>
  </si>
  <si>
    <t>Due</t>
  </si>
  <si>
    <t>Total Owed</t>
  </si>
  <si>
    <t>Flat 1</t>
  </si>
  <si>
    <t>Flat 2</t>
  </si>
  <si>
    <t>Flat 3</t>
  </si>
  <si>
    <t>Flat 3a</t>
  </si>
  <si>
    <t>Flat 5</t>
  </si>
  <si>
    <t>Flat 6</t>
  </si>
  <si>
    <t>Flat 7</t>
  </si>
  <si>
    <t>Flat 8</t>
  </si>
  <si>
    <t>Flat 10</t>
  </si>
  <si>
    <t>Flat 12</t>
  </si>
  <si>
    <t>Flat 13</t>
  </si>
  <si>
    <t>Flat 15</t>
  </si>
  <si>
    <t>Flat 15a</t>
  </si>
  <si>
    <t>Flat 17</t>
  </si>
  <si>
    <t>Flat 18</t>
  </si>
  <si>
    <t>Flat 19</t>
  </si>
  <si>
    <t>Flat 20</t>
  </si>
  <si>
    <t>Flat 21</t>
  </si>
  <si>
    <t>Flat 22</t>
  </si>
  <si>
    <t>Flat 23</t>
  </si>
  <si>
    <t>Flat 24</t>
  </si>
  <si>
    <t>Flat 25</t>
  </si>
  <si>
    <t>Flat 27</t>
  </si>
  <si>
    <t>Flat 28</t>
  </si>
  <si>
    <t>Flat 29</t>
  </si>
  <si>
    <t>Flat 31</t>
  </si>
  <si>
    <t>Flat 32</t>
  </si>
  <si>
    <t>Flat 34</t>
  </si>
  <si>
    <t>Flat 35</t>
  </si>
  <si>
    <t>Flat 36</t>
  </si>
  <si>
    <t>Flat 37</t>
  </si>
  <si>
    <t>Flat 38</t>
  </si>
  <si>
    <t>2) Zero / Credit Balances</t>
  </si>
  <si>
    <t>1) Overdue Balances</t>
  </si>
  <si>
    <t>305604E</t>
  </si>
  <si>
    <t>Buildings insurance</t>
  </si>
  <si>
    <t>Eddie de la Cruz</t>
  </si>
  <si>
    <t>Garden Charges</t>
  </si>
  <si>
    <t>17.12.18</t>
  </si>
  <si>
    <t>28.12.18</t>
  </si>
  <si>
    <t>Cashbook</t>
  </si>
  <si>
    <t>Out of Hours</t>
  </si>
  <si>
    <t>Current Balance</t>
  </si>
  <si>
    <t>Total Cash with WBM</t>
  </si>
  <si>
    <t>Account 68646321</t>
  </si>
  <si>
    <t>Account 68646313</t>
  </si>
  <si>
    <t>Total Funds</t>
  </si>
  <si>
    <t xml:space="preserve">Mc Queens </t>
  </si>
  <si>
    <t xml:space="preserve">Cleaning </t>
  </si>
  <si>
    <t>04.01.19</t>
  </si>
  <si>
    <t>House Of Orchids</t>
  </si>
  <si>
    <t>Garden Service</t>
  </si>
  <si>
    <t>HMRC PAYE</t>
  </si>
  <si>
    <t>Disinfection of water</t>
  </si>
  <si>
    <t>11.01.19</t>
  </si>
  <si>
    <t>OWGFC LTD</t>
  </si>
  <si>
    <t>08.01.19</t>
  </si>
  <si>
    <t>2nd payment for 2018</t>
  </si>
  <si>
    <t>17.01.19</t>
  </si>
  <si>
    <t>14.01.19</t>
  </si>
  <si>
    <t>bin bags</t>
  </si>
  <si>
    <t>05.01.19</t>
  </si>
  <si>
    <t>electric cupboard repairs</t>
  </si>
  <si>
    <t>Axa</t>
  </si>
  <si>
    <t>21.01.19</t>
  </si>
  <si>
    <t>28.01.19</t>
  </si>
  <si>
    <t>30.01.19</t>
  </si>
  <si>
    <t>22.01.19</t>
  </si>
  <si>
    <t>fan maintenance</t>
  </si>
  <si>
    <t>31.01.19</t>
  </si>
  <si>
    <t>generator repairs</t>
  </si>
  <si>
    <t>1 x Payments</t>
  </si>
  <si>
    <t>W Jennings &amp; Associates</t>
  </si>
  <si>
    <t>07.12.18</t>
  </si>
  <si>
    <t>18/023</t>
  </si>
  <si>
    <t>lift survey</t>
  </si>
  <si>
    <t>Allport EFS</t>
  </si>
  <si>
    <t>2019-98-1</t>
  </si>
  <si>
    <t>10.01.19</t>
  </si>
  <si>
    <t>fees</t>
  </si>
  <si>
    <t>01.02.19</t>
  </si>
  <si>
    <t>refund</t>
  </si>
  <si>
    <t>06.02.19</t>
  </si>
  <si>
    <t>10.02.19</t>
  </si>
  <si>
    <t>repairs to flat 25</t>
  </si>
  <si>
    <t>11.02.19</t>
  </si>
  <si>
    <t>Companies House</t>
  </si>
  <si>
    <t>04.02.19</t>
  </si>
  <si>
    <t>057-687436</t>
  </si>
  <si>
    <t>annual return</t>
  </si>
  <si>
    <t>Anna Cury</t>
  </si>
  <si>
    <t>refund for signage</t>
  </si>
  <si>
    <t>Adept Communications</t>
  </si>
  <si>
    <t>06.08.18</t>
  </si>
  <si>
    <t>new cameras</t>
  </si>
  <si>
    <t>27.01.19</t>
  </si>
  <si>
    <t>CCTV system upgrades</t>
  </si>
  <si>
    <t>EMS</t>
  </si>
  <si>
    <t>pump inspection</t>
  </si>
  <si>
    <t>15.02.19</t>
  </si>
  <si>
    <t>Seton</t>
  </si>
  <si>
    <t>12.02.19</t>
  </si>
  <si>
    <t>new signage</t>
  </si>
  <si>
    <t>18.02.19</t>
  </si>
  <si>
    <t>A. Cury</t>
  </si>
  <si>
    <t>traffic light repairs</t>
  </si>
  <si>
    <t>19.02.19</t>
  </si>
  <si>
    <t>J. Shervill</t>
  </si>
  <si>
    <t>general callouts</t>
  </si>
  <si>
    <t>21.02.19</t>
  </si>
  <si>
    <t>Chubb</t>
  </si>
  <si>
    <t>fire alarm repairs</t>
  </si>
  <si>
    <t>22.02.19</t>
  </si>
  <si>
    <t>Rradar</t>
  </si>
  <si>
    <t>legal fees</t>
  </si>
  <si>
    <t>28.02.19</t>
  </si>
  <si>
    <t>27.02.19</t>
  </si>
  <si>
    <t>Burrwoods</t>
  </si>
  <si>
    <t>08.02.19</t>
  </si>
  <si>
    <t>MG Drainage</t>
  </si>
  <si>
    <t>25.02.19</t>
  </si>
  <si>
    <t>leak repairs to flat 25</t>
  </si>
  <si>
    <t>01.03.19</t>
  </si>
  <si>
    <t>07.03.19</t>
  </si>
  <si>
    <t>lighting repairs</t>
  </si>
  <si>
    <t>11.03.19</t>
  </si>
  <si>
    <t>09.03.19</t>
  </si>
  <si>
    <t>basement door repairs</t>
  </si>
  <si>
    <t>12.03.19</t>
  </si>
  <si>
    <t>18.12.18</t>
  </si>
  <si>
    <t>extinguisher tests</t>
  </si>
  <si>
    <t>13.03.19</t>
  </si>
  <si>
    <t>14.03.19</t>
  </si>
  <si>
    <t>21.03.19</t>
  </si>
  <si>
    <t>28.03.19</t>
  </si>
  <si>
    <t>John Sherville</t>
  </si>
  <si>
    <t>2 x Quarters</t>
  </si>
</sst>
</file>

<file path=xl/styles.xml><?xml version="1.0" encoding="utf-8"?>
<styleSheet xmlns="http://schemas.openxmlformats.org/spreadsheetml/2006/main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#,##0.00_-;[Red]\(##,##0.00\);\-_;"/>
    <numFmt numFmtId="165" formatCode="&quot;£&quot;#,##0.00"/>
    <numFmt numFmtId="166" formatCode="d\.m\.yy;@"/>
    <numFmt numFmtId="167" formatCode="##,##0_-;[Red]\(##,##0\);\-_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/>
    <xf numFmtId="44" fontId="2" fillId="0" borderId="2" xfId="2" applyFont="1" applyBorder="1"/>
    <xf numFmtId="0" fontId="4" fillId="0" borderId="2" xfId="0" applyFont="1" applyBorder="1"/>
    <xf numFmtId="164" fontId="2" fillId="0" borderId="2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164" fontId="2" fillId="0" borderId="0" xfId="0" applyNumberFormat="1" applyFont="1" applyBorder="1"/>
    <xf numFmtId="164" fontId="2" fillId="0" borderId="0" xfId="0" applyNumberFormat="1" applyFont="1" applyBorder="1" applyAlignment="1">
      <alignment horizontal="center"/>
    </xf>
    <xf numFmtId="0" fontId="4" fillId="0" borderId="0" xfId="0" applyFont="1"/>
    <xf numFmtId="44" fontId="4" fillId="0" borderId="0" xfId="2" applyFont="1"/>
    <xf numFmtId="164" fontId="4" fillId="2" borderId="0" xfId="0" applyNumberFormat="1" applyFont="1" applyFill="1" applyAlignment="1">
      <alignment horizontal="center"/>
    </xf>
    <xf numFmtId="44" fontId="4" fillId="0" borderId="3" xfId="2" applyFont="1" applyBorder="1"/>
    <xf numFmtId="164" fontId="4" fillId="0" borderId="3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44" fontId="4" fillId="0" borderId="0" xfId="2" applyFont="1" applyBorder="1"/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44" fontId="4" fillId="0" borderId="2" xfId="2" applyFont="1" applyBorder="1"/>
    <xf numFmtId="164" fontId="4" fillId="2" borderId="2" xfId="0" applyNumberFormat="1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4" fillId="0" borderId="0" xfId="1" applyNumberFormat="1" applyFont="1" applyBorder="1"/>
    <xf numFmtId="164" fontId="4" fillId="0" borderId="0" xfId="0" applyNumberFormat="1" applyFont="1" applyBorder="1"/>
    <xf numFmtId="44" fontId="4" fillId="0" borderId="0" xfId="2" applyFont="1" applyBorder="1" applyAlignment="1">
      <alignment horizontal="left"/>
    </xf>
    <xf numFmtId="164" fontId="4" fillId="0" borderId="2" xfId="0" applyNumberFormat="1" applyFont="1" applyBorder="1"/>
    <xf numFmtId="44" fontId="4" fillId="0" borderId="2" xfId="2" applyFont="1" applyBorder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Border="1"/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/>
    <xf numFmtId="0" fontId="3" fillId="0" borderId="0" xfId="0" applyFont="1"/>
    <xf numFmtId="164" fontId="4" fillId="0" borderId="0" xfId="1" applyNumberFormat="1" applyFont="1" applyBorder="1" applyAlignment="1">
      <alignment horizontal="center"/>
    </xf>
    <xf numFmtId="44" fontId="3" fillId="0" borderId="0" xfId="2" applyFont="1"/>
    <xf numFmtId="43" fontId="3" fillId="0" borderId="0" xfId="1" applyFont="1" applyAlignment="1">
      <alignment horizontal="center"/>
    </xf>
    <xf numFmtId="0" fontId="3" fillId="0" borderId="0" xfId="0" applyFont="1" applyBorder="1"/>
    <xf numFmtId="4" fontId="3" fillId="0" borderId="4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2" fillId="0" borderId="0" xfId="0" applyFont="1"/>
    <xf numFmtId="4" fontId="4" fillId="0" borderId="0" xfId="0" applyNumberFormat="1" applyFont="1" applyBorder="1"/>
    <xf numFmtId="0" fontId="4" fillId="0" borderId="0" xfId="0" applyFont="1" applyBorder="1"/>
    <xf numFmtId="43" fontId="4" fillId="0" borderId="0" xfId="1" applyFont="1" applyAlignment="1">
      <alignment horizontal="center"/>
    </xf>
    <xf numFmtId="165" fontId="3" fillId="0" borderId="0" xfId="0" applyNumberFormat="1" applyFont="1"/>
    <xf numFmtId="4" fontId="2" fillId="0" borderId="4" xfId="0" applyNumberFormat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165" fontId="3" fillId="0" borderId="0" xfId="0" applyNumberFormat="1" applyFont="1" applyBorder="1"/>
    <xf numFmtId="4" fontId="3" fillId="0" borderId="4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43" fontId="4" fillId="0" borderId="2" xfId="1" applyFont="1" applyBorder="1" applyAlignment="1">
      <alignment horizontal="center"/>
    </xf>
    <xf numFmtId="4" fontId="4" fillId="0" borderId="5" xfId="0" applyNumberFormat="1" applyFont="1" applyFill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17" fontId="3" fillId="0" borderId="0" xfId="0" applyNumberFormat="1" applyFont="1" applyFill="1"/>
    <xf numFmtId="0" fontId="3" fillId="0" borderId="0" xfId="0" applyFont="1" applyFill="1"/>
    <xf numFmtId="43" fontId="3" fillId="0" borderId="0" xfId="1" applyFont="1" applyFill="1" applyAlignment="1">
      <alignment horizontal="center"/>
    </xf>
    <xf numFmtId="166" fontId="3" fillId="0" borderId="0" xfId="0" applyNumberFormat="1" applyFont="1" applyFill="1"/>
    <xf numFmtId="0" fontId="3" fillId="2" borderId="0" xfId="0" applyFont="1" applyFill="1"/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44" fontId="4" fillId="0" borderId="3" xfId="2" applyFont="1" applyFill="1" applyBorder="1"/>
    <xf numFmtId="167" fontId="4" fillId="0" borderId="3" xfId="0" applyNumberFormat="1" applyFont="1" applyFill="1" applyBorder="1" applyAlignment="1">
      <alignment horizontal="center"/>
    </xf>
    <xf numFmtId="167" fontId="4" fillId="0" borderId="3" xfId="0" applyNumberFormat="1" applyFont="1" applyFill="1" applyBorder="1" applyAlignment="1">
      <alignment horizontal="center" wrapText="1"/>
    </xf>
    <xf numFmtId="167" fontId="3" fillId="0" borderId="3" xfId="0" applyNumberFormat="1" applyFont="1" applyFill="1" applyBorder="1" applyAlignment="1">
      <alignment horizontal="center"/>
    </xf>
    <xf numFmtId="44" fontId="4" fillId="0" borderId="0" xfId="2" applyFont="1" applyFill="1" applyBorder="1"/>
    <xf numFmtId="167" fontId="4" fillId="0" borderId="0" xfId="0" applyNumberFormat="1" applyFont="1" applyFill="1" applyBorder="1" applyAlignment="1">
      <alignment horizontal="center"/>
    </xf>
    <xf numFmtId="167" fontId="4" fillId="0" borderId="0" xfId="0" applyNumberFormat="1" applyFont="1" applyFill="1" applyBorder="1" applyAlignment="1">
      <alignment horizontal="center" wrapText="1"/>
    </xf>
    <xf numFmtId="167" fontId="3" fillId="0" borderId="0" xfId="0" applyNumberFormat="1" applyFont="1" applyFill="1" applyBorder="1" applyAlignment="1">
      <alignment horizontal="center"/>
    </xf>
    <xf numFmtId="44" fontId="4" fillId="0" borderId="2" xfId="2" applyFont="1" applyFill="1" applyBorder="1"/>
    <xf numFmtId="167" fontId="4" fillId="0" borderId="2" xfId="0" applyNumberFormat="1" applyFont="1" applyFill="1" applyBorder="1" applyAlignment="1">
      <alignment horizontal="center"/>
    </xf>
    <xf numFmtId="167" fontId="4" fillId="0" borderId="2" xfId="0" applyNumberFormat="1" applyFont="1" applyFill="1" applyBorder="1" applyAlignment="1">
      <alignment horizontal="center" wrapText="1"/>
    </xf>
    <xf numFmtId="167" fontId="3" fillId="0" borderId="2" xfId="0" applyNumberFormat="1" applyFont="1" applyFill="1" applyBorder="1" applyAlignment="1">
      <alignment horizontal="center"/>
    </xf>
    <xf numFmtId="167" fontId="4" fillId="0" borderId="3" xfId="2" applyNumberFormat="1" applyFont="1" applyFill="1" applyBorder="1"/>
    <xf numFmtId="167" fontId="4" fillId="0" borderId="0" xfId="2" applyNumberFormat="1" applyFont="1" applyFill="1" applyBorder="1"/>
    <xf numFmtId="167" fontId="4" fillId="0" borderId="2" xfId="2" applyNumberFormat="1" applyFont="1" applyFill="1" applyBorder="1"/>
    <xf numFmtId="0" fontId="5" fillId="0" borderId="0" xfId="0" applyFont="1" applyFill="1" applyBorder="1"/>
    <xf numFmtId="167" fontId="5" fillId="0" borderId="0" xfId="0" applyNumberFormat="1" applyFont="1" applyFill="1" applyBorder="1" applyAlignment="1">
      <alignment horizontal="center"/>
    </xf>
    <xf numFmtId="0" fontId="5" fillId="0" borderId="6" xfId="0" applyFont="1" applyFill="1" applyBorder="1"/>
    <xf numFmtId="167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0" fontId="3" fillId="0" borderId="9" xfId="0" applyFont="1" applyFill="1" applyBorder="1"/>
    <xf numFmtId="0" fontId="6" fillId="0" borderId="4" xfId="0" applyFont="1" applyFill="1" applyBorder="1"/>
    <xf numFmtId="0" fontId="5" fillId="0" borderId="9" xfId="0" applyFont="1" applyFill="1" applyBorder="1"/>
    <xf numFmtId="0" fontId="5" fillId="0" borderId="5" xfId="0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10" xfId="0" applyFont="1" applyFill="1" applyBorder="1"/>
    <xf numFmtId="44" fontId="2" fillId="0" borderId="6" xfId="2" applyFont="1" applyBorder="1"/>
    <xf numFmtId="0" fontId="2" fillId="0" borderId="6" xfId="0" applyFont="1" applyBorder="1"/>
    <xf numFmtId="164" fontId="2" fillId="0" borderId="6" xfId="0" applyNumberFormat="1" applyFont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167" fontId="3" fillId="0" borderId="0" xfId="0" applyNumberFormat="1" applyFont="1" applyFill="1" applyBorder="1"/>
    <xf numFmtId="167" fontId="5" fillId="0" borderId="0" xfId="0" applyNumberFormat="1" applyFont="1" applyFill="1" applyBorder="1"/>
    <xf numFmtId="43" fontId="4" fillId="0" borderId="0" xfId="1" applyFont="1" applyBorder="1" applyAlignment="1">
      <alignment horizontal="center"/>
    </xf>
    <xf numFmtId="0" fontId="4" fillId="2" borderId="0" xfId="0" applyFont="1" applyFill="1" applyBorder="1"/>
    <xf numFmtId="4" fontId="4" fillId="0" borderId="4" xfId="0" applyNumberFormat="1" applyFont="1" applyFill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17" fontId="4" fillId="0" borderId="0" xfId="0" applyNumberFormat="1" applyFont="1" applyBorder="1"/>
    <xf numFmtId="4" fontId="3" fillId="0" borderId="0" xfId="0" applyNumberFormat="1" applyFont="1"/>
    <xf numFmtId="164" fontId="2" fillId="0" borderId="1" xfId="0" applyNumberFormat="1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64" fontId="3" fillId="0" borderId="1" xfId="0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Users\olive\Desktop\Property%20Management\OWG\Y%20E%2031st%20December%202019\One%20Warrington%20Gardens%20Y%20E%2031st%20December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Contacts"/>
      <sheetName val="Cashbook"/>
      <sheetName val="Budget"/>
      <sheetName val="Income"/>
      <sheetName val="Ground Rents"/>
      <sheetName val="Expenditure"/>
      <sheetName val="Additional Income"/>
      <sheetName val="Reserve AC"/>
      <sheetName val="Leaseholders"/>
      <sheetName val="GR Invoices"/>
      <sheetName val="Garden Costs"/>
      <sheetName val="MGMT CO Share register"/>
      <sheetName val="Layout"/>
      <sheetName val="FREEHOLD CO Share register"/>
      <sheetName val="Sheet2"/>
    </sheetNames>
    <sheetDataSet>
      <sheetData sheetId="0"/>
      <sheetData sheetId="1"/>
      <sheetData sheetId="2"/>
      <sheetData sheetId="3"/>
      <sheetData sheetId="4">
        <row r="7">
          <cell r="A7" t="str">
            <v>Flat 1</v>
          </cell>
          <cell r="B7" t="str">
            <v>Mr Robert Dallal</v>
          </cell>
          <cell r="C7">
            <v>7686.9119999999994</v>
          </cell>
          <cell r="D7">
            <v>0</v>
          </cell>
          <cell r="E7">
            <v>1921.7279999999998</v>
          </cell>
          <cell r="F7">
            <v>1921.73</v>
          </cell>
          <cell r="G7" t="str">
            <v>TRACKER</v>
          </cell>
          <cell r="H7">
            <v>0</v>
          </cell>
          <cell r="J7">
            <v>0</v>
          </cell>
          <cell r="L7">
            <v>0</v>
          </cell>
          <cell r="N7">
            <v>0</v>
          </cell>
          <cell r="P7">
            <v>3843.4559999999997</v>
          </cell>
          <cell r="Q7">
            <v>-1921.73</v>
          </cell>
        </row>
        <row r="8">
          <cell r="A8" t="str">
            <v>Flat 2</v>
          </cell>
          <cell r="B8" t="str">
            <v>Dr W Pizzoli</v>
          </cell>
          <cell r="C8">
            <v>5985.3819999999996</v>
          </cell>
          <cell r="D8">
            <v>-1496.34</v>
          </cell>
          <cell r="E8">
            <v>1496.3454999999999</v>
          </cell>
          <cell r="F8">
            <v>0</v>
          </cell>
          <cell r="H8">
            <v>1496.35</v>
          </cell>
          <cell r="I8" t="str">
            <v>22.03.19 bank</v>
          </cell>
          <cell r="J8">
            <v>0</v>
          </cell>
          <cell r="L8">
            <v>0</v>
          </cell>
          <cell r="N8">
            <v>0</v>
          </cell>
          <cell r="P8">
            <v>2992.6909999999998</v>
          </cell>
          <cell r="Q8">
            <v>-1496.35</v>
          </cell>
        </row>
        <row r="9">
          <cell r="A9" t="str">
            <v>Flat 3</v>
          </cell>
          <cell r="B9" t="str">
            <v>Ms S Esrol</v>
          </cell>
          <cell r="C9">
            <v>7646.8759999999993</v>
          </cell>
          <cell r="D9">
            <v>1908.31</v>
          </cell>
          <cell r="E9">
            <v>1911.7189999999998</v>
          </cell>
          <cell r="F9">
            <v>0</v>
          </cell>
          <cell r="H9">
            <v>0</v>
          </cell>
          <cell r="J9">
            <v>0</v>
          </cell>
          <cell r="L9">
            <v>0</v>
          </cell>
          <cell r="N9">
            <v>0</v>
          </cell>
          <cell r="P9">
            <v>3823.4379999999996</v>
          </cell>
          <cell r="Q9">
            <v>0</v>
          </cell>
        </row>
        <row r="10">
          <cell r="A10" t="str">
            <v>Flat 3a</v>
          </cell>
          <cell r="B10" t="str">
            <v>Mr &amp; Mrs F Cury</v>
          </cell>
          <cell r="C10">
            <v>7666.8940000000002</v>
          </cell>
          <cell r="D10">
            <v>-1916.72</v>
          </cell>
          <cell r="E10">
            <v>1916.7235000000001</v>
          </cell>
          <cell r="F10">
            <v>0</v>
          </cell>
          <cell r="H10">
            <v>1916.72</v>
          </cell>
          <cell r="I10" t="str">
            <v>29.03.19 bank</v>
          </cell>
          <cell r="J10">
            <v>0</v>
          </cell>
          <cell r="L10">
            <v>0</v>
          </cell>
          <cell r="N10">
            <v>0</v>
          </cell>
          <cell r="P10">
            <v>3833.4470000000001</v>
          </cell>
          <cell r="Q10">
            <v>-1916.72</v>
          </cell>
        </row>
        <row r="11">
          <cell r="A11" t="str">
            <v>Flat 5</v>
          </cell>
          <cell r="B11" t="str">
            <v>Mr S Hargunani</v>
          </cell>
          <cell r="C11">
            <v>5324.7879999999996</v>
          </cell>
          <cell r="D11">
            <v>0</v>
          </cell>
          <cell r="E11">
            <v>1331.1969999999999</v>
          </cell>
          <cell r="F11">
            <v>1331.2</v>
          </cell>
          <cell r="G11" t="str">
            <v>01.02.19 bank</v>
          </cell>
          <cell r="H11">
            <v>0</v>
          </cell>
          <cell r="J11">
            <v>0</v>
          </cell>
          <cell r="L11">
            <v>0</v>
          </cell>
          <cell r="N11">
            <v>0</v>
          </cell>
          <cell r="P11">
            <v>2662.3939999999998</v>
          </cell>
          <cell r="Q11">
            <v>-1331.2</v>
          </cell>
        </row>
        <row r="12">
          <cell r="A12" t="str">
            <v>Flat 6</v>
          </cell>
          <cell r="B12" t="str">
            <v>Mrs M-R Dwek</v>
          </cell>
          <cell r="C12">
            <v>4644.1759999999995</v>
          </cell>
          <cell r="D12">
            <v>-0.1</v>
          </cell>
          <cell r="E12">
            <v>1161.0439999999999</v>
          </cell>
          <cell r="F12">
            <v>2220</v>
          </cell>
          <cell r="G12" t="str">
            <v>TRACKER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2322.0879999999997</v>
          </cell>
          <cell r="Q12">
            <v>-2220</v>
          </cell>
        </row>
        <row r="13">
          <cell r="A13" t="str">
            <v>Flat 7</v>
          </cell>
          <cell r="B13" t="str">
            <v xml:space="preserve">Sanderling Limited  </v>
          </cell>
          <cell r="C13">
            <v>4824.3379999999997</v>
          </cell>
          <cell r="D13">
            <v>0</v>
          </cell>
          <cell r="E13">
            <v>1206.0844999999999</v>
          </cell>
          <cell r="F13">
            <v>0</v>
          </cell>
          <cell r="G13" t="str">
            <v>TRACKER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2412.1689999999999</v>
          </cell>
          <cell r="Q13">
            <v>0</v>
          </cell>
        </row>
        <row r="14">
          <cell r="A14" t="str">
            <v>Flat 8</v>
          </cell>
          <cell r="B14" t="str">
            <v>Mrs G Aitken</v>
          </cell>
          <cell r="C14">
            <v>6245.616</v>
          </cell>
          <cell r="D14">
            <v>0</v>
          </cell>
          <cell r="E14">
            <v>1561.404</v>
          </cell>
          <cell r="F14">
            <v>1561.4</v>
          </cell>
          <cell r="G14" t="str">
            <v>02.01.19 bank</v>
          </cell>
          <cell r="H14">
            <v>1561.4</v>
          </cell>
          <cell r="I14" t="str">
            <v>01.04.19 bank</v>
          </cell>
          <cell r="J14">
            <v>0</v>
          </cell>
          <cell r="L14">
            <v>0</v>
          </cell>
          <cell r="N14">
            <v>0</v>
          </cell>
          <cell r="P14">
            <v>3122.808</v>
          </cell>
          <cell r="Q14">
            <v>-3122.8</v>
          </cell>
        </row>
        <row r="15">
          <cell r="A15" t="str">
            <v>Flat 9</v>
          </cell>
          <cell r="B15" t="str">
            <v xml:space="preserve">Blake &amp; AJB Resources Ltd  </v>
          </cell>
          <cell r="C15">
            <v>6245.616</v>
          </cell>
          <cell r="D15">
            <v>0</v>
          </cell>
          <cell r="E15">
            <v>1561.404</v>
          </cell>
          <cell r="F15">
            <v>1561.4</v>
          </cell>
          <cell r="G15" t="str">
            <v>26.03.19 bank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3122.808</v>
          </cell>
          <cell r="Q15">
            <v>-1561.4</v>
          </cell>
        </row>
        <row r="16">
          <cell r="A16" t="str">
            <v>Flat 10</v>
          </cell>
          <cell r="B16" t="str">
            <v>Mr &amp; Mrs G Pereira</v>
          </cell>
          <cell r="C16">
            <v>4824.3379999999997</v>
          </cell>
          <cell r="D16">
            <v>0</v>
          </cell>
          <cell r="E16">
            <v>1206.0844999999999</v>
          </cell>
          <cell r="F16">
            <v>1206.08</v>
          </cell>
          <cell r="G16" t="str">
            <v>31.01.19 bank</v>
          </cell>
          <cell r="H16">
            <v>1206.08</v>
          </cell>
          <cell r="I16" t="str">
            <v>28.03.19 bank</v>
          </cell>
          <cell r="J16">
            <v>0</v>
          </cell>
          <cell r="L16">
            <v>0</v>
          </cell>
          <cell r="N16">
            <v>0</v>
          </cell>
          <cell r="P16">
            <v>2412.1689999999999</v>
          </cell>
          <cell r="Q16">
            <v>-2412.16</v>
          </cell>
        </row>
        <row r="17">
          <cell r="A17" t="str">
            <v>Flat 11</v>
          </cell>
          <cell r="B17" t="str">
            <v>Mr R Phillips</v>
          </cell>
          <cell r="C17">
            <v>3943.5459999999998</v>
          </cell>
          <cell r="D17">
            <v>0</v>
          </cell>
          <cell r="E17">
            <v>985.88649999999996</v>
          </cell>
          <cell r="F17">
            <v>985.89</v>
          </cell>
          <cell r="G17" t="str">
            <v>08.01.18 bank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1971.7729999999999</v>
          </cell>
          <cell r="Q17">
            <v>-985.89</v>
          </cell>
        </row>
        <row r="18">
          <cell r="A18" t="str">
            <v>Flat 12</v>
          </cell>
          <cell r="B18" t="str">
            <v>Mrs D Fowler</v>
          </cell>
          <cell r="C18">
            <v>4924.4279999999999</v>
          </cell>
          <cell r="D18">
            <v>-0.1</v>
          </cell>
          <cell r="E18">
            <v>1231.107</v>
          </cell>
          <cell r="F18">
            <v>1228.9100000000001</v>
          </cell>
          <cell r="G18" t="str">
            <v>30.01.19 bank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2462.2139999999999</v>
          </cell>
          <cell r="Q18">
            <v>-1228.9100000000001</v>
          </cell>
        </row>
        <row r="19">
          <cell r="A19" t="str">
            <v>Flat 13</v>
          </cell>
          <cell r="B19" t="str">
            <v>Dr S Gagrani</v>
          </cell>
          <cell r="C19">
            <v>4724.2479999999996</v>
          </cell>
          <cell r="D19">
            <v>-1181.05</v>
          </cell>
          <cell r="E19">
            <v>1181.0619999999999</v>
          </cell>
          <cell r="F19">
            <v>0</v>
          </cell>
          <cell r="H19">
            <v>1181.06</v>
          </cell>
          <cell r="I19" t="str">
            <v>01.04.19 bank</v>
          </cell>
          <cell r="J19">
            <v>0</v>
          </cell>
          <cell r="L19">
            <v>0</v>
          </cell>
          <cell r="N19">
            <v>0</v>
          </cell>
          <cell r="P19">
            <v>2362.1239999999998</v>
          </cell>
          <cell r="Q19">
            <v>-1181.06</v>
          </cell>
        </row>
        <row r="20">
          <cell r="A20" t="str">
            <v>Flat 15</v>
          </cell>
          <cell r="B20" t="str">
            <v>Mr &amp; Mrs D Harrison</v>
          </cell>
          <cell r="C20">
            <v>5284.7520000000004</v>
          </cell>
          <cell r="D20">
            <v>0</v>
          </cell>
          <cell r="E20">
            <v>1321.1880000000001</v>
          </cell>
          <cell r="F20">
            <v>1321.19</v>
          </cell>
          <cell r="G20" t="str">
            <v>31.01.19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2642.3760000000002</v>
          </cell>
          <cell r="Q20">
            <v>-1321.19</v>
          </cell>
        </row>
        <row r="21">
          <cell r="A21" t="str">
            <v>Flat 15a</v>
          </cell>
          <cell r="B21" t="str">
            <v>Mrs E Yakimova</v>
          </cell>
          <cell r="C21">
            <v>5284.7520000000004</v>
          </cell>
          <cell r="D21">
            <v>-2637.64</v>
          </cell>
          <cell r="E21">
            <v>1321.1880000000001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2642.3760000000002</v>
          </cell>
          <cell r="Q21">
            <v>0</v>
          </cell>
        </row>
        <row r="22">
          <cell r="A22" t="str">
            <v>Flat 16</v>
          </cell>
          <cell r="B22" t="str">
            <v>Ms T Yau</v>
          </cell>
          <cell r="C22">
            <v>4844.3559999999998</v>
          </cell>
          <cell r="D22">
            <v>-1211.0999999999999</v>
          </cell>
          <cell r="E22">
            <v>1211.0889999999999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2422.1779999999999</v>
          </cell>
          <cell r="Q22">
            <v>0</v>
          </cell>
        </row>
        <row r="23">
          <cell r="A23" t="str">
            <v>Flat 17</v>
          </cell>
          <cell r="B23" t="str">
            <v>Miss S Suterwalla</v>
          </cell>
          <cell r="C23">
            <v>4143.7259999999997</v>
          </cell>
          <cell r="D23">
            <v>0</v>
          </cell>
          <cell r="E23">
            <v>1035.9314999999999</v>
          </cell>
          <cell r="F23">
            <v>1035.93</v>
          </cell>
          <cell r="G23" t="str">
            <v>04.02.19 bank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P23">
            <v>2071.8629999999998</v>
          </cell>
          <cell r="Q23">
            <v>-1035.93</v>
          </cell>
        </row>
        <row r="24">
          <cell r="A24" t="str">
            <v>Flat 18</v>
          </cell>
          <cell r="B24" t="str">
            <v>Mr Dimitrios Neocleous</v>
          </cell>
          <cell r="C24">
            <v>4924.4279999999999</v>
          </cell>
          <cell r="D24">
            <v>0</v>
          </cell>
          <cell r="E24">
            <v>1231.107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2462.2139999999999</v>
          </cell>
          <cell r="Q24">
            <v>0</v>
          </cell>
        </row>
        <row r="25">
          <cell r="A25" t="str">
            <v>Flat 19</v>
          </cell>
          <cell r="B25" t="str">
            <v>Mrs Y Mocatta</v>
          </cell>
          <cell r="C25">
            <v>4724.2479999999996</v>
          </cell>
          <cell r="D25">
            <v>0</v>
          </cell>
          <cell r="E25">
            <v>1181.0619999999999</v>
          </cell>
          <cell r="F25">
            <v>1181.06</v>
          </cell>
          <cell r="G25" t="str">
            <v>11.01.19</v>
          </cell>
          <cell r="H25">
            <v>0</v>
          </cell>
          <cell r="J25">
            <v>0</v>
          </cell>
          <cell r="L25">
            <v>0</v>
          </cell>
          <cell r="N25">
            <v>0</v>
          </cell>
          <cell r="P25">
            <v>2362.1239999999998</v>
          </cell>
          <cell r="Q25">
            <v>-1181.06</v>
          </cell>
        </row>
        <row r="26">
          <cell r="A26" t="str">
            <v>Flat 20</v>
          </cell>
          <cell r="B26" t="str">
            <v>Mr B &amp; Mrs F Damato from 2.7.18</v>
          </cell>
          <cell r="C26">
            <v>5284.7520000000004</v>
          </cell>
          <cell r="D26">
            <v>0</v>
          </cell>
          <cell r="E26">
            <v>1321.1880000000001</v>
          </cell>
          <cell r="F26">
            <v>1321.19</v>
          </cell>
          <cell r="G26" t="str">
            <v>31.01.19 bank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2642.3760000000002</v>
          </cell>
          <cell r="Q26">
            <v>-1321.19</v>
          </cell>
        </row>
        <row r="27">
          <cell r="A27" t="str">
            <v>Flat 21</v>
          </cell>
          <cell r="B27" t="str">
            <v>Ms L Fabris</v>
          </cell>
          <cell r="C27">
            <v>5284.7520000000004</v>
          </cell>
          <cell r="D27">
            <v>-1321.19</v>
          </cell>
          <cell r="E27">
            <v>1321.1880000000001</v>
          </cell>
          <cell r="F27">
            <v>0</v>
          </cell>
          <cell r="H27">
            <v>1321.19</v>
          </cell>
          <cell r="I27" t="str">
            <v>19.03.19 bank</v>
          </cell>
          <cell r="J27">
            <v>0</v>
          </cell>
          <cell r="L27">
            <v>0</v>
          </cell>
          <cell r="N27">
            <v>0</v>
          </cell>
          <cell r="P27">
            <v>2642.3760000000002</v>
          </cell>
          <cell r="Q27">
            <v>-1321.19</v>
          </cell>
        </row>
        <row r="28">
          <cell r="A28" t="str">
            <v>Flat 22</v>
          </cell>
          <cell r="B28" t="str">
            <v>Mrs G Kaye</v>
          </cell>
          <cell r="C28">
            <v>4844.3559999999998</v>
          </cell>
          <cell r="D28">
            <v>-0.51</v>
          </cell>
          <cell r="E28">
            <v>1211.0889999999999</v>
          </cell>
          <cell r="F28">
            <v>1208.93</v>
          </cell>
          <cell r="G28" t="str">
            <v>30.01.19 bank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2422.1779999999999</v>
          </cell>
          <cell r="Q28">
            <v>-1208.93</v>
          </cell>
        </row>
        <row r="29">
          <cell r="A29" t="str">
            <v>Flat 23</v>
          </cell>
          <cell r="B29" t="str">
            <v>Mr &amp; Mrs C Davis</v>
          </cell>
          <cell r="C29">
            <v>4143.7259999999997</v>
          </cell>
          <cell r="D29">
            <v>-1035.92</v>
          </cell>
          <cell r="E29">
            <v>1035.9314999999999</v>
          </cell>
          <cell r="F29">
            <v>0</v>
          </cell>
          <cell r="H29">
            <v>1035.93</v>
          </cell>
          <cell r="I29" t="str">
            <v>18.03.19 bank</v>
          </cell>
          <cell r="J29">
            <v>0</v>
          </cell>
          <cell r="L29">
            <v>0</v>
          </cell>
          <cell r="N29">
            <v>0</v>
          </cell>
          <cell r="P29">
            <v>2071.8629999999998</v>
          </cell>
          <cell r="Q29">
            <v>-1035.93</v>
          </cell>
        </row>
        <row r="30">
          <cell r="A30" t="str">
            <v>Flat 24</v>
          </cell>
          <cell r="B30" t="str">
            <v>Mr A Hiranandani</v>
          </cell>
          <cell r="C30">
            <v>4924.4279999999999</v>
          </cell>
          <cell r="D30">
            <v>0</v>
          </cell>
          <cell r="E30">
            <v>1231.107</v>
          </cell>
          <cell r="F30">
            <v>1231.1099999999999</v>
          </cell>
          <cell r="G30" t="str">
            <v>27.03.19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2462.2139999999999</v>
          </cell>
          <cell r="Q30">
            <v>-1231.1099999999999</v>
          </cell>
        </row>
        <row r="31">
          <cell r="A31" t="str">
            <v>Flat 25</v>
          </cell>
          <cell r="B31" t="str">
            <v>Ms N Dhuan</v>
          </cell>
          <cell r="C31">
            <v>4724.2479999999996</v>
          </cell>
          <cell r="D31">
            <v>0</v>
          </cell>
          <cell r="E31">
            <v>1181.0619999999999</v>
          </cell>
          <cell r="F31">
            <v>1181.06</v>
          </cell>
          <cell r="G31" t="str">
            <v>12.02.19 bank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2362.1239999999998</v>
          </cell>
          <cell r="Q31">
            <v>-1181.06</v>
          </cell>
        </row>
        <row r="32">
          <cell r="A32" t="str">
            <v>Flat 26</v>
          </cell>
          <cell r="B32" t="str">
            <v xml:space="preserve">Paschal Investments Ltd  </v>
          </cell>
          <cell r="C32">
            <v>5284.7520000000004</v>
          </cell>
          <cell r="D32">
            <v>0</v>
          </cell>
          <cell r="E32">
            <v>1321.1880000000001</v>
          </cell>
          <cell r="F32">
            <v>1321.19</v>
          </cell>
          <cell r="G32" t="str">
            <v>08.03.19 bank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2642.3760000000002</v>
          </cell>
          <cell r="Q32">
            <v>-1321.19</v>
          </cell>
        </row>
        <row r="33">
          <cell r="A33" t="str">
            <v>Flat 27</v>
          </cell>
          <cell r="B33" t="str">
            <v>Mr &amp; Mrs A Stafford</v>
          </cell>
          <cell r="C33">
            <v>5284.7520000000004</v>
          </cell>
          <cell r="D33">
            <v>0</v>
          </cell>
          <cell r="E33">
            <v>1321.1880000000001</v>
          </cell>
          <cell r="F33">
            <v>1321.19</v>
          </cell>
          <cell r="G33" t="str">
            <v>07.01.19 bank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2642.3760000000002</v>
          </cell>
          <cell r="Q33">
            <v>-1321.19</v>
          </cell>
        </row>
        <row r="34">
          <cell r="A34" t="str">
            <v>Flat 28</v>
          </cell>
          <cell r="B34" t="str">
            <v>Dr L Wujanto</v>
          </cell>
          <cell r="C34">
            <v>4844.3559999999998</v>
          </cell>
          <cell r="D34">
            <v>-1211.0899999999999</v>
          </cell>
          <cell r="E34">
            <v>1211.0889999999999</v>
          </cell>
          <cell r="F34">
            <v>0</v>
          </cell>
          <cell r="G34" t="str">
            <v>TRACKER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P34">
            <v>2422.1779999999999</v>
          </cell>
          <cell r="Q34">
            <v>0</v>
          </cell>
        </row>
        <row r="35">
          <cell r="A35" t="str">
            <v>Flat 29</v>
          </cell>
          <cell r="B35" t="str">
            <v xml:space="preserve">Solva Investments Ltd  </v>
          </cell>
          <cell r="C35">
            <v>4143.7259999999997</v>
          </cell>
          <cell r="D35">
            <v>0</v>
          </cell>
          <cell r="E35">
            <v>1035.9314999999999</v>
          </cell>
          <cell r="F35">
            <v>1035.93</v>
          </cell>
          <cell r="G35" t="str">
            <v>06.02.19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2071.8629999999998</v>
          </cell>
          <cell r="Q35">
            <v>-1035.93</v>
          </cell>
        </row>
        <row r="36">
          <cell r="A36" t="str">
            <v>Flat 30</v>
          </cell>
          <cell r="B36" t="str">
            <v>Mr F Krosravi</v>
          </cell>
          <cell r="C36">
            <v>4143.7259999999997</v>
          </cell>
          <cell r="D36">
            <v>2068.17</v>
          </cell>
          <cell r="E36">
            <v>1035.9314999999999</v>
          </cell>
          <cell r="F36">
            <v>0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P36">
            <v>2071.8629999999998</v>
          </cell>
          <cell r="Q36">
            <v>0</v>
          </cell>
        </row>
        <row r="37">
          <cell r="A37" t="str">
            <v>Flat 31</v>
          </cell>
          <cell r="B37" t="str">
            <v xml:space="preserve">Long Man International Ltd  </v>
          </cell>
          <cell r="C37">
            <v>4624.1579999999994</v>
          </cell>
          <cell r="D37">
            <v>0</v>
          </cell>
          <cell r="E37">
            <v>1156.0394999999999</v>
          </cell>
          <cell r="F37">
            <v>1156.04</v>
          </cell>
          <cell r="G37" t="str">
            <v>25.01.19 bank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P37">
            <v>2312.0789999999997</v>
          </cell>
          <cell r="Q37">
            <v>-1156.04</v>
          </cell>
        </row>
        <row r="38">
          <cell r="A38" t="str">
            <v>Flat 32</v>
          </cell>
          <cell r="B38" t="str">
            <v>Mrs R Seigler</v>
          </cell>
          <cell r="C38">
            <v>5044.5360000000001</v>
          </cell>
          <cell r="D38">
            <v>-1261.1199999999999</v>
          </cell>
          <cell r="E38">
            <v>1261.134</v>
          </cell>
          <cell r="F38">
            <v>0</v>
          </cell>
          <cell r="H38">
            <v>1261.1300000000001</v>
          </cell>
          <cell r="I38" t="str">
            <v>28.03.19 bank</v>
          </cell>
          <cell r="J38">
            <v>0</v>
          </cell>
          <cell r="L38">
            <v>0</v>
          </cell>
          <cell r="N38">
            <v>0</v>
          </cell>
          <cell r="P38">
            <v>2522.268</v>
          </cell>
          <cell r="Q38">
            <v>-1261.1300000000001</v>
          </cell>
        </row>
        <row r="39">
          <cell r="A39" t="str">
            <v>Flat 33</v>
          </cell>
          <cell r="B39" t="str">
            <v xml:space="preserve">Jade Capital Ltd  </v>
          </cell>
          <cell r="C39">
            <v>5044.5360000000001</v>
          </cell>
          <cell r="D39">
            <v>1258.8800000000001</v>
          </cell>
          <cell r="E39">
            <v>1261.134</v>
          </cell>
          <cell r="F39">
            <v>0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P39">
            <v>2522.268</v>
          </cell>
          <cell r="Q39">
            <v>0</v>
          </cell>
        </row>
        <row r="40">
          <cell r="A40" t="str">
            <v>Flat 34</v>
          </cell>
          <cell r="B40" t="str">
            <v xml:space="preserve">Prudential Investments 2006 Ltd  </v>
          </cell>
          <cell r="C40">
            <v>4704.2299999999996</v>
          </cell>
          <cell r="D40">
            <v>95.2</v>
          </cell>
          <cell r="E40">
            <v>1176.0574999999999</v>
          </cell>
          <cell r="F40">
            <v>4985.04</v>
          </cell>
          <cell r="G40" t="str">
            <v>31.01.19 bank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2352.1149999999998</v>
          </cell>
          <cell r="Q40">
            <v>-4985.04</v>
          </cell>
        </row>
        <row r="41">
          <cell r="A41" t="str">
            <v>Flat 35</v>
          </cell>
          <cell r="B41" t="str">
            <v xml:space="preserve">Ms F Torti, Mr B Gavio &amp; Mr D Gavio  </v>
          </cell>
          <cell r="C41">
            <v>3423.078</v>
          </cell>
          <cell r="D41">
            <v>-855.77</v>
          </cell>
          <cell r="E41">
            <v>855.76949999999999</v>
          </cell>
          <cell r="F41">
            <v>0</v>
          </cell>
          <cell r="H41">
            <v>855.77</v>
          </cell>
          <cell r="I41" t="str">
            <v>28.03.19 bank</v>
          </cell>
          <cell r="J41">
            <v>0</v>
          </cell>
          <cell r="L41">
            <v>0</v>
          </cell>
          <cell r="N41">
            <v>0</v>
          </cell>
          <cell r="P41">
            <v>1711.539</v>
          </cell>
          <cell r="Q41">
            <v>-855.77</v>
          </cell>
        </row>
        <row r="42">
          <cell r="A42" t="str">
            <v>Flat 36</v>
          </cell>
          <cell r="B42" t="str">
            <v>Claudio Covezzi, Riccardo Covezzi, Delia Covezzi, Guiseppine De Nadia and Peter Rose</v>
          </cell>
          <cell r="C42">
            <v>6285.6519999999991</v>
          </cell>
          <cell r="D42">
            <v>-1571.41</v>
          </cell>
          <cell r="E42">
            <v>1571.4129999999998</v>
          </cell>
          <cell r="F42">
            <v>0</v>
          </cell>
          <cell r="H42">
            <v>1571.41</v>
          </cell>
          <cell r="I42" t="str">
            <v>19.03.19 bank</v>
          </cell>
          <cell r="J42">
            <v>0</v>
          </cell>
          <cell r="L42">
            <v>0</v>
          </cell>
          <cell r="N42">
            <v>0</v>
          </cell>
          <cell r="P42">
            <v>3142.8259999999996</v>
          </cell>
          <cell r="Q42">
            <v>-1571.41</v>
          </cell>
        </row>
        <row r="43">
          <cell r="A43" t="str">
            <v>Flat 37</v>
          </cell>
          <cell r="B43" t="str">
            <v>Mr R Covezzi</v>
          </cell>
          <cell r="C43">
            <v>8507.6500000000015</v>
          </cell>
          <cell r="D43">
            <v>-2126.9</v>
          </cell>
          <cell r="E43">
            <v>2126.9125000000004</v>
          </cell>
          <cell r="F43">
            <v>0</v>
          </cell>
          <cell r="H43">
            <v>2126.91</v>
          </cell>
          <cell r="I43" t="str">
            <v>19.03.19 bank</v>
          </cell>
          <cell r="J43">
            <v>0</v>
          </cell>
          <cell r="L43">
            <v>0</v>
          </cell>
          <cell r="N43">
            <v>0</v>
          </cell>
          <cell r="P43">
            <v>4253.8250000000007</v>
          </cell>
          <cell r="Q43">
            <v>-2126.91</v>
          </cell>
        </row>
        <row r="44">
          <cell r="A44" t="str">
            <v>Flat 38</v>
          </cell>
          <cell r="B44" t="str">
            <v>Mr S Mokhtarzadeh</v>
          </cell>
          <cell r="C44">
            <v>5745.1660000000002</v>
          </cell>
          <cell r="D44">
            <v>-1436.29</v>
          </cell>
          <cell r="E44">
            <v>1436.2915</v>
          </cell>
          <cell r="F44">
            <v>0</v>
          </cell>
          <cell r="H44">
            <v>1436.29</v>
          </cell>
          <cell r="I44" t="str">
            <v>28.03.19 bank</v>
          </cell>
          <cell r="J44">
            <v>0</v>
          </cell>
          <cell r="L44">
            <v>0</v>
          </cell>
          <cell r="N44">
            <v>0</v>
          </cell>
          <cell r="P44">
            <v>2872.5830000000001</v>
          </cell>
          <cell r="Q44">
            <v>-1436.29</v>
          </cell>
        </row>
      </sheetData>
      <sheetData sheetId="5">
        <row r="7">
          <cell r="A7" t="str">
            <v>Flat 1</v>
          </cell>
          <cell r="B7" t="str">
            <v>Mr Robert Dallal</v>
          </cell>
          <cell r="C7">
            <v>150</v>
          </cell>
          <cell r="D7">
            <v>-225</v>
          </cell>
          <cell r="E7">
            <v>75</v>
          </cell>
          <cell r="F7">
            <v>0</v>
          </cell>
          <cell r="H7">
            <v>0</v>
          </cell>
          <cell r="J7">
            <v>0</v>
          </cell>
          <cell r="L7">
            <v>150</v>
          </cell>
          <cell r="M7">
            <v>0</v>
          </cell>
        </row>
        <row r="8">
          <cell r="A8" t="str">
            <v>Flat 2</v>
          </cell>
          <cell r="B8" t="str">
            <v>Dr W Pizzoli</v>
          </cell>
          <cell r="C8">
            <v>150</v>
          </cell>
          <cell r="D8">
            <v>-75</v>
          </cell>
          <cell r="E8">
            <v>75</v>
          </cell>
          <cell r="F8">
            <v>0</v>
          </cell>
          <cell r="H8">
            <v>0</v>
          </cell>
          <cell r="J8">
            <v>0</v>
          </cell>
          <cell r="L8">
            <v>150</v>
          </cell>
          <cell r="M8">
            <v>0</v>
          </cell>
        </row>
        <row r="9">
          <cell r="A9" t="str">
            <v>Flat 3</v>
          </cell>
          <cell r="B9" t="str">
            <v>Ms S Esrol</v>
          </cell>
          <cell r="C9">
            <v>150</v>
          </cell>
          <cell r="D9">
            <v>150</v>
          </cell>
          <cell r="E9">
            <v>75</v>
          </cell>
          <cell r="F9">
            <v>0</v>
          </cell>
          <cell r="H9">
            <v>0</v>
          </cell>
          <cell r="J9">
            <v>0</v>
          </cell>
          <cell r="L9">
            <v>150</v>
          </cell>
          <cell r="M9">
            <v>0</v>
          </cell>
        </row>
        <row r="10">
          <cell r="A10" t="str">
            <v>Flat 3a</v>
          </cell>
          <cell r="B10" t="str">
            <v>Mr &amp; Mrs F Cury</v>
          </cell>
          <cell r="C10">
            <v>150</v>
          </cell>
          <cell r="D10">
            <v>0</v>
          </cell>
          <cell r="E10">
            <v>75</v>
          </cell>
          <cell r="F10">
            <v>75</v>
          </cell>
          <cell r="G10" t="str">
            <v>29.03.19 bank</v>
          </cell>
          <cell r="H10">
            <v>0</v>
          </cell>
          <cell r="J10">
            <v>0</v>
          </cell>
          <cell r="L10">
            <v>150</v>
          </cell>
          <cell r="M10">
            <v>-75</v>
          </cell>
        </row>
        <row r="11">
          <cell r="A11" t="str">
            <v>Flat 5</v>
          </cell>
          <cell r="B11" t="str">
            <v>Mr S Hargunani</v>
          </cell>
          <cell r="C11">
            <v>100</v>
          </cell>
          <cell r="D11">
            <v>50</v>
          </cell>
          <cell r="E11">
            <v>50</v>
          </cell>
          <cell r="F11">
            <v>0</v>
          </cell>
          <cell r="H11">
            <v>0</v>
          </cell>
          <cell r="J11">
            <v>0</v>
          </cell>
          <cell r="L11">
            <v>100</v>
          </cell>
          <cell r="M11">
            <v>0</v>
          </cell>
        </row>
        <row r="12">
          <cell r="A12" t="str">
            <v>Flat 6</v>
          </cell>
          <cell r="B12" t="str">
            <v>Mrs M-R Dwek</v>
          </cell>
          <cell r="C12">
            <v>100</v>
          </cell>
          <cell r="D12">
            <v>0</v>
          </cell>
          <cell r="E12">
            <v>50</v>
          </cell>
          <cell r="F12">
            <v>100</v>
          </cell>
          <cell r="G12" t="str">
            <v>02.01.19 bank</v>
          </cell>
          <cell r="H12">
            <v>0</v>
          </cell>
          <cell r="J12">
            <v>0</v>
          </cell>
          <cell r="L12">
            <v>100</v>
          </cell>
          <cell r="M12">
            <v>-100</v>
          </cell>
        </row>
        <row r="13">
          <cell r="A13" t="str">
            <v>Flat 7</v>
          </cell>
          <cell r="B13" t="str">
            <v xml:space="preserve">Sanderling Limited  </v>
          </cell>
          <cell r="C13">
            <v>100</v>
          </cell>
          <cell r="D13">
            <v>0</v>
          </cell>
          <cell r="E13">
            <v>50</v>
          </cell>
          <cell r="F13">
            <v>0</v>
          </cell>
          <cell r="H13">
            <v>0</v>
          </cell>
          <cell r="J13">
            <v>0</v>
          </cell>
          <cell r="L13">
            <v>100</v>
          </cell>
          <cell r="M13">
            <v>0</v>
          </cell>
        </row>
        <row r="14">
          <cell r="A14" t="str">
            <v>Flat 8</v>
          </cell>
          <cell r="B14" t="str">
            <v>Mrs G Aitken</v>
          </cell>
          <cell r="C14">
            <v>150</v>
          </cell>
          <cell r="D14">
            <v>75</v>
          </cell>
          <cell r="E14">
            <v>75</v>
          </cell>
          <cell r="F14">
            <v>0</v>
          </cell>
          <cell r="H14">
            <v>0</v>
          </cell>
          <cell r="J14">
            <v>0</v>
          </cell>
          <cell r="L14">
            <v>150</v>
          </cell>
          <cell r="M14">
            <v>0</v>
          </cell>
        </row>
        <row r="15">
          <cell r="A15" t="str">
            <v>Flat 9</v>
          </cell>
          <cell r="B15" t="str">
            <v xml:space="preserve">Blake &amp; AJB Resources Ltd  </v>
          </cell>
          <cell r="C15">
            <v>150</v>
          </cell>
          <cell r="D15">
            <v>0</v>
          </cell>
          <cell r="E15">
            <v>75</v>
          </cell>
          <cell r="F15">
            <v>75</v>
          </cell>
          <cell r="G15" t="str">
            <v>26.03.19 bank</v>
          </cell>
          <cell r="H15">
            <v>0</v>
          </cell>
          <cell r="J15">
            <v>0</v>
          </cell>
          <cell r="L15">
            <v>150</v>
          </cell>
          <cell r="M15">
            <v>-75</v>
          </cell>
        </row>
        <row r="16">
          <cell r="A16" t="str">
            <v>Flat 10</v>
          </cell>
          <cell r="B16" t="str">
            <v>Mr &amp; Mrs G Pereira</v>
          </cell>
          <cell r="C16">
            <v>100</v>
          </cell>
          <cell r="D16">
            <v>0</v>
          </cell>
          <cell r="E16">
            <v>50</v>
          </cell>
          <cell r="F16">
            <v>50</v>
          </cell>
          <cell r="G16" t="str">
            <v>31.01.19 bank</v>
          </cell>
          <cell r="H16">
            <v>0</v>
          </cell>
          <cell r="J16">
            <v>0</v>
          </cell>
          <cell r="L16">
            <v>100</v>
          </cell>
          <cell r="M16">
            <v>-50</v>
          </cell>
        </row>
        <row r="17">
          <cell r="A17" t="str">
            <v>Flat 11</v>
          </cell>
          <cell r="B17" t="str">
            <v>Mr R Phillips</v>
          </cell>
          <cell r="C17">
            <v>50</v>
          </cell>
          <cell r="D17">
            <v>0</v>
          </cell>
          <cell r="E17">
            <v>25</v>
          </cell>
          <cell r="F17">
            <v>25</v>
          </cell>
          <cell r="G17" t="str">
            <v>08.01.18 bank</v>
          </cell>
          <cell r="H17">
            <v>0</v>
          </cell>
          <cell r="J17">
            <v>0</v>
          </cell>
          <cell r="L17">
            <v>50</v>
          </cell>
          <cell r="M17">
            <v>-25</v>
          </cell>
        </row>
        <row r="18">
          <cell r="A18" t="str">
            <v>Flat 12</v>
          </cell>
          <cell r="B18" t="str">
            <v>Mrs D Fowler</v>
          </cell>
          <cell r="C18">
            <v>100</v>
          </cell>
          <cell r="D18">
            <v>-50</v>
          </cell>
          <cell r="E18">
            <v>50</v>
          </cell>
          <cell r="F18">
            <v>0</v>
          </cell>
          <cell r="H18">
            <v>0</v>
          </cell>
          <cell r="J18">
            <v>0</v>
          </cell>
          <cell r="L18">
            <v>100</v>
          </cell>
          <cell r="M18">
            <v>0</v>
          </cell>
        </row>
        <row r="19">
          <cell r="A19" t="str">
            <v>Flat 13</v>
          </cell>
          <cell r="B19" t="str">
            <v>Dr S Gagrani</v>
          </cell>
          <cell r="C19">
            <v>100</v>
          </cell>
          <cell r="D19">
            <v>-50</v>
          </cell>
          <cell r="E19">
            <v>50</v>
          </cell>
          <cell r="F19">
            <v>0</v>
          </cell>
          <cell r="H19">
            <v>0</v>
          </cell>
          <cell r="J19">
            <v>0</v>
          </cell>
          <cell r="L19">
            <v>100</v>
          </cell>
          <cell r="M19">
            <v>0</v>
          </cell>
        </row>
        <row r="20">
          <cell r="A20" t="str">
            <v>Flat 15</v>
          </cell>
          <cell r="B20" t="str">
            <v>Mr &amp; Mrs D Harrison</v>
          </cell>
          <cell r="C20">
            <v>100</v>
          </cell>
          <cell r="D20">
            <v>50</v>
          </cell>
          <cell r="E20">
            <v>50</v>
          </cell>
          <cell r="F20">
            <v>0</v>
          </cell>
          <cell r="H20">
            <v>0</v>
          </cell>
          <cell r="J20">
            <v>0</v>
          </cell>
          <cell r="L20">
            <v>100</v>
          </cell>
          <cell r="M20">
            <v>0</v>
          </cell>
        </row>
        <row r="21">
          <cell r="A21" t="str">
            <v>Flat 15a</v>
          </cell>
          <cell r="B21" t="str">
            <v>Mrs E Yakimova</v>
          </cell>
          <cell r="C21">
            <v>100</v>
          </cell>
          <cell r="D21">
            <v>0</v>
          </cell>
          <cell r="E21">
            <v>50</v>
          </cell>
          <cell r="F21">
            <v>0</v>
          </cell>
          <cell r="H21">
            <v>0</v>
          </cell>
          <cell r="J21">
            <v>0</v>
          </cell>
          <cell r="L21">
            <v>100</v>
          </cell>
          <cell r="M21">
            <v>0</v>
          </cell>
        </row>
        <row r="22">
          <cell r="A22" t="str">
            <v>Flat 16</v>
          </cell>
          <cell r="B22" t="str">
            <v>Ms T Yau</v>
          </cell>
          <cell r="C22">
            <v>100</v>
          </cell>
          <cell r="D22">
            <v>-50</v>
          </cell>
          <cell r="E22">
            <v>50</v>
          </cell>
          <cell r="F22">
            <v>0</v>
          </cell>
          <cell r="H22">
            <v>0</v>
          </cell>
          <cell r="J22">
            <v>0</v>
          </cell>
          <cell r="L22">
            <v>100</v>
          </cell>
          <cell r="M22">
            <v>0</v>
          </cell>
        </row>
        <row r="23">
          <cell r="A23" t="str">
            <v>Flat 17</v>
          </cell>
          <cell r="B23" t="str">
            <v>Miss S Suterwalla</v>
          </cell>
          <cell r="C23">
            <v>50</v>
          </cell>
          <cell r="D23">
            <v>25</v>
          </cell>
          <cell r="E23">
            <v>25</v>
          </cell>
          <cell r="F23">
            <v>0</v>
          </cell>
          <cell r="H23">
            <v>0</v>
          </cell>
          <cell r="J23">
            <v>0</v>
          </cell>
          <cell r="L23">
            <v>50</v>
          </cell>
          <cell r="M23">
            <v>0</v>
          </cell>
        </row>
        <row r="24">
          <cell r="A24" t="str">
            <v>Flat 18</v>
          </cell>
          <cell r="B24" t="str">
            <v>Mr Dimitrios Neocleous</v>
          </cell>
          <cell r="C24">
            <v>100</v>
          </cell>
          <cell r="D24">
            <v>0</v>
          </cell>
          <cell r="E24">
            <v>50</v>
          </cell>
          <cell r="F24">
            <v>0</v>
          </cell>
          <cell r="H24">
            <v>0</v>
          </cell>
          <cell r="J24">
            <v>0</v>
          </cell>
          <cell r="L24">
            <v>100</v>
          </cell>
          <cell r="M24">
            <v>0</v>
          </cell>
        </row>
        <row r="25">
          <cell r="A25" t="str">
            <v>Flat 19</v>
          </cell>
          <cell r="B25" t="str">
            <v>Mrs Y Mocatta</v>
          </cell>
          <cell r="C25">
            <v>100</v>
          </cell>
          <cell r="D25">
            <v>0</v>
          </cell>
          <cell r="E25">
            <v>50</v>
          </cell>
          <cell r="F25">
            <v>50</v>
          </cell>
          <cell r="G25" t="str">
            <v>11.01.19</v>
          </cell>
          <cell r="H25">
            <v>0</v>
          </cell>
          <cell r="J25">
            <v>0</v>
          </cell>
          <cell r="L25">
            <v>100</v>
          </cell>
          <cell r="M25">
            <v>-50</v>
          </cell>
        </row>
        <row r="26">
          <cell r="A26" t="str">
            <v>Flat 20</v>
          </cell>
          <cell r="B26" t="str">
            <v>Ms A Zaoui</v>
          </cell>
          <cell r="C26">
            <v>100</v>
          </cell>
          <cell r="D26">
            <v>50</v>
          </cell>
          <cell r="E26">
            <v>50</v>
          </cell>
          <cell r="F26">
            <v>0</v>
          </cell>
          <cell r="H26">
            <v>0</v>
          </cell>
          <cell r="J26">
            <v>0</v>
          </cell>
          <cell r="L26">
            <v>100</v>
          </cell>
          <cell r="M26">
            <v>0</v>
          </cell>
        </row>
        <row r="27">
          <cell r="A27" t="str">
            <v>Flat 21</v>
          </cell>
          <cell r="B27" t="str">
            <v>Ms L Fabris</v>
          </cell>
          <cell r="C27">
            <v>100</v>
          </cell>
          <cell r="D27">
            <v>50</v>
          </cell>
          <cell r="E27">
            <v>50</v>
          </cell>
          <cell r="F27">
            <v>100</v>
          </cell>
          <cell r="G27" t="str">
            <v>19.03.19 bank</v>
          </cell>
          <cell r="H27">
            <v>0</v>
          </cell>
          <cell r="J27">
            <v>0</v>
          </cell>
          <cell r="L27">
            <v>100</v>
          </cell>
          <cell r="M27">
            <v>-100</v>
          </cell>
        </row>
        <row r="28">
          <cell r="A28" t="str">
            <v>Flat 22</v>
          </cell>
          <cell r="B28" t="str">
            <v>Mrs G Kaye</v>
          </cell>
          <cell r="C28">
            <v>100</v>
          </cell>
          <cell r="D28">
            <v>0</v>
          </cell>
          <cell r="E28">
            <v>50</v>
          </cell>
          <cell r="F28">
            <v>0</v>
          </cell>
          <cell r="H28">
            <v>0</v>
          </cell>
          <cell r="J28">
            <v>0</v>
          </cell>
          <cell r="L28">
            <v>100</v>
          </cell>
          <cell r="M28">
            <v>0</v>
          </cell>
        </row>
        <row r="29">
          <cell r="A29" t="str">
            <v>Flat 23</v>
          </cell>
          <cell r="B29" t="str">
            <v>Mr &amp; Mrs C Davis</v>
          </cell>
          <cell r="C29">
            <v>50</v>
          </cell>
          <cell r="D29">
            <v>-25</v>
          </cell>
          <cell r="E29">
            <v>25</v>
          </cell>
          <cell r="F29">
            <v>0</v>
          </cell>
          <cell r="H29">
            <v>0</v>
          </cell>
          <cell r="J29">
            <v>0</v>
          </cell>
          <cell r="L29">
            <v>50</v>
          </cell>
          <cell r="M29">
            <v>0</v>
          </cell>
        </row>
        <row r="30">
          <cell r="A30" t="str">
            <v>Flat 24</v>
          </cell>
          <cell r="B30" t="str">
            <v>Mr A Hiranandani</v>
          </cell>
          <cell r="C30">
            <v>100</v>
          </cell>
          <cell r="D30">
            <v>0</v>
          </cell>
          <cell r="E30">
            <v>50</v>
          </cell>
          <cell r="F30">
            <v>50</v>
          </cell>
          <cell r="G30" t="str">
            <v>27.03.19</v>
          </cell>
          <cell r="H30">
            <v>0</v>
          </cell>
          <cell r="J30">
            <v>0</v>
          </cell>
          <cell r="L30">
            <v>100</v>
          </cell>
          <cell r="M30">
            <v>-50</v>
          </cell>
        </row>
        <row r="31">
          <cell r="A31" t="str">
            <v>Flat 25</v>
          </cell>
          <cell r="B31" t="str">
            <v>Ms N Dhuan</v>
          </cell>
          <cell r="C31">
            <v>100</v>
          </cell>
          <cell r="D31">
            <v>0</v>
          </cell>
          <cell r="E31">
            <v>50</v>
          </cell>
          <cell r="F31">
            <v>50</v>
          </cell>
          <cell r="G31" t="str">
            <v>12.02.19 bank</v>
          </cell>
          <cell r="H31">
            <v>0</v>
          </cell>
          <cell r="J31">
            <v>0</v>
          </cell>
          <cell r="L31">
            <v>100</v>
          </cell>
          <cell r="M31">
            <v>-50</v>
          </cell>
        </row>
        <row r="32">
          <cell r="A32" t="str">
            <v>Flat 26</v>
          </cell>
          <cell r="B32" t="str">
            <v xml:space="preserve">Paschal Investments Ltd  </v>
          </cell>
          <cell r="C32">
            <v>100</v>
          </cell>
          <cell r="D32">
            <v>0</v>
          </cell>
          <cell r="E32">
            <v>50</v>
          </cell>
          <cell r="F32">
            <v>0</v>
          </cell>
          <cell r="H32">
            <v>0</v>
          </cell>
          <cell r="J32">
            <v>0</v>
          </cell>
          <cell r="L32">
            <v>100</v>
          </cell>
          <cell r="M32">
            <v>0</v>
          </cell>
        </row>
        <row r="33">
          <cell r="A33" t="str">
            <v>Flat 27</v>
          </cell>
          <cell r="B33" t="str">
            <v>Mr &amp; Mrs A Stafford</v>
          </cell>
          <cell r="C33">
            <v>100</v>
          </cell>
          <cell r="D33">
            <v>-50</v>
          </cell>
          <cell r="E33">
            <v>50</v>
          </cell>
          <cell r="F33">
            <v>0</v>
          </cell>
          <cell r="H33">
            <v>0</v>
          </cell>
          <cell r="J33">
            <v>0</v>
          </cell>
          <cell r="L33">
            <v>100</v>
          </cell>
          <cell r="M33">
            <v>0</v>
          </cell>
        </row>
        <row r="34">
          <cell r="A34" t="str">
            <v>Flat 28</v>
          </cell>
          <cell r="B34" t="str">
            <v>Dr L Wujanto</v>
          </cell>
          <cell r="C34">
            <v>100</v>
          </cell>
          <cell r="D34">
            <v>-50</v>
          </cell>
          <cell r="E34">
            <v>50</v>
          </cell>
          <cell r="F34">
            <v>0</v>
          </cell>
          <cell r="H34">
            <v>0</v>
          </cell>
          <cell r="J34">
            <v>0</v>
          </cell>
          <cell r="L34">
            <v>100</v>
          </cell>
          <cell r="M34">
            <v>0</v>
          </cell>
        </row>
        <row r="35">
          <cell r="A35" t="str">
            <v>Flat 29</v>
          </cell>
          <cell r="B35" t="str">
            <v xml:space="preserve">Solva Investments Ltd  </v>
          </cell>
          <cell r="C35">
            <v>50</v>
          </cell>
          <cell r="D35">
            <v>0</v>
          </cell>
          <cell r="E35">
            <v>25</v>
          </cell>
          <cell r="F35">
            <v>25</v>
          </cell>
          <cell r="G35" t="str">
            <v>06.02.19</v>
          </cell>
          <cell r="H35">
            <v>0</v>
          </cell>
          <cell r="J35">
            <v>0</v>
          </cell>
          <cell r="L35">
            <v>50</v>
          </cell>
          <cell r="M35">
            <v>-25</v>
          </cell>
        </row>
        <row r="36">
          <cell r="A36" t="str">
            <v>Flat 30</v>
          </cell>
          <cell r="B36" t="str">
            <v>Mr F Krosravi</v>
          </cell>
          <cell r="C36">
            <v>100</v>
          </cell>
          <cell r="D36">
            <v>200</v>
          </cell>
          <cell r="E36">
            <v>50</v>
          </cell>
          <cell r="F36">
            <v>0</v>
          </cell>
          <cell r="H36">
            <v>0</v>
          </cell>
          <cell r="J36">
            <v>0</v>
          </cell>
          <cell r="L36">
            <v>100</v>
          </cell>
          <cell r="M36">
            <v>0</v>
          </cell>
        </row>
        <row r="37">
          <cell r="A37" t="str">
            <v>Flat 31</v>
          </cell>
          <cell r="B37" t="str">
            <v xml:space="preserve">Long Man International Ltd  </v>
          </cell>
          <cell r="C37">
            <v>100</v>
          </cell>
          <cell r="D37">
            <v>0</v>
          </cell>
          <cell r="E37">
            <v>50</v>
          </cell>
          <cell r="F37">
            <v>50</v>
          </cell>
          <cell r="G37" t="str">
            <v>25.01.19 bank</v>
          </cell>
          <cell r="H37">
            <v>0</v>
          </cell>
          <cell r="J37">
            <v>0</v>
          </cell>
          <cell r="L37">
            <v>100</v>
          </cell>
          <cell r="M37">
            <v>-50</v>
          </cell>
        </row>
        <row r="38">
          <cell r="A38" t="str">
            <v>Flat 32</v>
          </cell>
          <cell r="B38" t="str">
            <v>Mrs R Seigler</v>
          </cell>
          <cell r="C38">
            <v>100</v>
          </cell>
          <cell r="D38">
            <v>-50</v>
          </cell>
          <cell r="E38">
            <v>50</v>
          </cell>
          <cell r="F38">
            <v>0</v>
          </cell>
          <cell r="H38">
            <v>0</v>
          </cell>
          <cell r="J38">
            <v>0</v>
          </cell>
          <cell r="L38">
            <v>100</v>
          </cell>
          <cell r="M38">
            <v>0</v>
          </cell>
        </row>
        <row r="39">
          <cell r="A39" t="str">
            <v>Flat 33</v>
          </cell>
          <cell r="B39" t="str">
            <v xml:space="preserve">Jade Capital Ltd  </v>
          </cell>
          <cell r="C39">
            <v>100</v>
          </cell>
          <cell r="D39">
            <v>0</v>
          </cell>
          <cell r="E39">
            <v>50</v>
          </cell>
          <cell r="F39">
            <v>0</v>
          </cell>
          <cell r="H39">
            <v>0</v>
          </cell>
          <cell r="J39">
            <v>0</v>
          </cell>
          <cell r="L39">
            <v>100</v>
          </cell>
          <cell r="M39">
            <v>0</v>
          </cell>
        </row>
        <row r="40">
          <cell r="A40" t="str">
            <v>Flat 34</v>
          </cell>
          <cell r="B40" t="str">
            <v xml:space="preserve">Prudential Investments 2006 Ltd  </v>
          </cell>
          <cell r="C40">
            <v>100</v>
          </cell>
          <cell r="D40">
            <v>0</v>
          </cell>
          <cell r="E40">
            <v>50</v>
          </cell>
          <cell r="F40">
            <v>100</v>
          </cell>
          <cell r="G40" t="str">
            <v>31.01.19 bank</v>
          </cell>
          <cell r="H40">
            <v>0</v>
          </cell>
          <cell r="J40">
            <v>0</v>
          </cell>
          <cell r="L40">
            <v>100</v>
          </cell>
          <cell r="M40">
            <v>-100</v>
          </cell>
        </row>
        <row r="41">
          <cell r="A41" t="str">
            <v>Flat 35</v>
          </cell>
          <cell r="B41" t="str">
            <v xml:space="preserve">Ms F Torti, Mr B Gavio &amp; Mr D Gavio  </v>
          </cell>
          <cell r="C41">
            <v>50</v>
          </cell>
          <cell r="D41">
            <v>0</v>
          </cell>
          <cell r="E41">
            <v>25</v>
          </cell>
          <cell r="F41">
            <v>25</v>
          </cell>
          <cell r="G41" t="str">
            <v>28.03.19 bank</v>
          </cell>
          <cell r="H41">
            <v>0</v>
          </cell>
          <cell r="J41">
            <v>0</v>
          </cell>
          <cell r="L41">
            <v>50</v>
          </cell>
          <cell r="M41">
            <v>-25</v>
          </cell>
        </row>
        <row r="42">
          <cell r="A42" t="str">
            <v>Flat 36</v>
          </cell>
          <cell r="B42" t="str">
            <v xml:space="preserve">Clapin Holding Ltd  </v>
          </cell>
          <cell r="C42">
            <v>150</v>
          </cell>
          <cell r="D42">
            <v>0</v>
          </cell>
          <cell r="E42">
            <v>75</v>
          </cell>
          <cell r="F42">
            <v>0</v>
          </cell>
          <cell r="H42">
            <v>0</v>
          </cell>
          <cell r="J42">
            <v>0</v>
          </cell>
          <cell r="L42">
            <v>150</v>
          </cell>
          <cell r="M42">
            <v>0</v>
          </cell>
        </row>
        <row r="43">
          <cell r="A43" t="str">
            <v>Flat 37</v>
          </cell>
          <cell r="B43" t="str">
            <v>Mr R Covezzi</v>
          </cell>
          <cell r="C43">
            <v>200</v>
          </cell>
          <cell r="D43">
            <v>0</v>
          </cell>
          <cell r="E43">
            <v>100</v>
          </cell>
          <cell r="F43">
            <v>0</v>
          </cell>
          <cell r="H43">
            <v>0</v>
          </cell>
          <cell r="J43">
            <v>0</v>
          </cell>
          <cell r="L43">
            <v>200</v>
          </cell>
          <cell r="M43">
            <v>0</v>
          </cell>
        </row>
        <row r="44">
          <cell r="A44" t="str">
            <v>Flat 38</v>
          </cell>
          <cell r="B44" t="str">
            <v>Mr S Mokhtarzadeh</v>
          </cell>
          <cell r="C44">
            <v>150</v>
          </cell>
          <cell r="D44">
            <v>0</v>
          </cell>
          <cell r="E44">
            <v>75</v>
          </cell>
          <cell r="F44">
            <v>75</v>
          </cell>
          <cell r="G44" t="str">
            <v>28.03.19 bank</v>
          </cell>
          <cell r="H44">
            <v>0</v>
          </cell>
          <cell r="J44">
            <v>0</v>
          </cell>
          <cell r="L44">
            <v>150</v>
          </cell>
          <cell r="M44">
            <v>-75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zoomScaleNormal="100" workbookViewId="0">
      <selection activeCell="N39" sqref="N39"/>
    </sheetView>
  </sheetViews>
  <sheetFormatPr defaultRowHeight="12.75"/>
  <cols>
    <col min="1" max="1" width="3.28515625" style="39" customWidth="1"/>
    <col min="2" max="2" width="23.42578125" style="36" bestFit="1" customWidth="1"/>
    <col min="3" max="5" width="16" style="33" customWidth="1"/>
    <col min="6" max="6" width="15.140625" style="36" customWidth="1"/>
    <col min="7" max="7" width="23" style="34" customWidth="1"/>
    <col min="8" max="10" width="16" style="35" customWidth="1"/>
    <col min="11" max="11" width="9.5703125" style="36" bestFit="1" customWidth="1"/>
    <col min="12" max="16384" width="9.140625" style="37"/>
  </cols>
  <sheetData>
    <row r="1" spans="1:11" s="1" customFormat="1" ht="15.75" customHeight="1" thickBot="1">
      <c r="A1" s="105" t="s">
        <v>126</v>
      </c>
      <c r="B1" s="105"/>
      <c r="C1" s="105"/>
      <c r="D1" s="105"/>
      <c r="E1" s="105"/>
      <c r="F1" s="105"/>
      <c r="G1" s="105"/>
      <c r="H1" s="105"/>
      <c r="I1" s="105"/>
      <c r="J1" s="105"/>
      <c r="K1" s="109"/>
    </row>
    <row r="3" spans="1:11" s="10" customFormat="1" ht="25.5">
      <c r="A3" s="2" t="s">
        <v>0</v>
      </c>
      <c r="B3" s="3"/>
      <c r="C3" s="4" t="s">
        <v>1</v>
      </c>
      <c r="D3" s="33"/>
      <c r="E3" s="6"/>
      <c r="F3" s="7"/>
      <c r="G3" s="8" t="s">
        <v>2</v>
      </c>
      <c r="H3" s="9" t="s">
        <v>3</v>
      </c>
      <c r="I3" s="9" t="s">
        <v>4</v>
      </c>
      <c r="J3" s="9" t="s">
        <v>5</v>
      </c>
      <c r="K3" s="7"/>
    </row>
    <row r="4" spans="1:11" s="10" customFormat="1">
      <c r="A4" s="11"/>
      <c r="B4" s="11" t="s">
        <v>6</v>
      </c>
      <c r="C4" s="12">
        <v>41723.405500000023</v>
      </c>
      <c r="D4" s="33"/>
      <c r="E4" s="6"/>
      <c r="F4" s="7"/>
      <c r="G4" s="13" t="s">
        <v>7</v>
      </c>
      <c r="H4" s="14">
        <v>7937.33</v>
      </c>
      <c r="I4" s="14">
        <v>39000</v>
      </c>
      <c r="J4" s="15">
        <v>31062.67</v>
      </c>
      <c r="K4" s="7"/>
    </row>
    <row r="5" spans="1:11" s="10" customFormat="1">
      <c r="A5" s="11"/>
      <c r="B5" s="11" t="s">
        <v>8</v>
      </c>
      <c r="C5" s="12">
        <v>1550</v>
      </c>
      <c r="D5" s="33"/>
      <c r="E5" s="6"/>
      <c r="F5" s="7"/>
      <c r="G5" s="16" t="s">
        <v>9</v>
      </c>
      <c r="H5" s="17">
        <v>155.04000000000002</v>
      </c>
      <c r="I5" s="17">
        <v>0</v>
      </c>
      <c r="J5" s="18">
        <v>-155.04000000000002</v>
      </c>
      <c r="K5" s="7"/>
    </row>
    <row r="6" spans="1:11" s="10" customFormat="1">
      <c r="A6" s="19"/>
      <c r="B6" s="19" t="s">
        <v>10</v>
      </c>
      <c r="C6" s="20">
        <v>0</v>
      </c>
      <c r="D6" s="33"/>
      <c r="E6" s="6"/>
      <c r="F6" s="7"/>
      <c r="G6" s="16" t="s">
        <v>11</v>
      </c>
      <c r="H6" s="17">
        <v>0</v>
      </c>
      <c r="I6" s="17">
        <v>0</v>
      </c>
      <c r="J6" s="18">
        <v>0</v>
      </c>
    </row>
    <row r="7" spans="1:11" s="10" customFormat="1">
      <c r="A7" s="11"/>
      <c r="B7" s="10" t="s">
        <v>12</v>
      </c>
      <c r="C7" s="12">
        <v>43273.405500000023</v>
      </c>
      <c r="D7" s="33"/>
      <c r="E7" s="6"/>
      <c r="F7" s="7"/>
      <c r="G7" s="16" t="s">
        <v>13</v>
      </c>
      <c r="H7" s="17">
        <v>1628.79</v>
      </c>
      <c r="I7" s="17">
        <v>3500</v>
      </c>
      <c r="J7" s="18">
        <v>1871.21</v>
      </c>
    </row>
    <row r="8" spans="1:11" s="10" customFormat="1">
      <c r="A8" s="11"/>
      <c r="C8" s="6"/>
      <c r="D8" s="33"/>
      <c r="E8" s="6"/>
      <c r="F8" s="7"/>
      <c r="G8" s="16" t="s">
        <v>14</v>
      </c>
      <c r="H8" s="17">
        <v>0</v>
      </c>
      <c r="I8" s="17">
        <v>400</v>
      </c>
      <c r="J8" s="18">
        <v>400</v>
      </c>
    </row>
    <row r="9" spans="1:11" s="10" customFormat="1">
      <c r="A9" s="11"/>
      <c r="C9" s="6"/>
      <c r="D9" s="6"/>
      <c r="E9" s="6"/>
      <c r="F9" s="7"/>
      <c r="G9" s="16" t="s">
        <v>127</v>
      </c>
      <c r="H9" s="17">
        <v>120</v>
      </c>
      <c r="I9" s="17">
        <v>1850</v>
      </c>
      <c r="J9" s="18">
        <v>1730</v>
      </c>
    </row>
    <row r="10" spans="1:11" s="10" customFormat="1">
      <c r="A10" s="11"/>
      <c r="C10" s="6"/>
      <c r="D10" s="6"/>
      <c r="E10" s="5"/>
      <c r="F10" s="7"/>
      <c r="G10" s="16" t="s">
        <v>15</v>
      </c>
      <c r="H10" s="17">
        <v>0</v>
      </c>
      <c r="I10" s="17">
        <v>0</v>
      </c>
      <c r="J10" s="18">
        <v>0</v>
      </c>
    </row>
    <row r="11" spans="1:11" s="10" customFormat="1">
      <c r="A11" s="2" t="s">
        <v>17</v>
      </c>
      <c r="B11" s="3"/>
      <c r="C11" s="21" t="s">
        <v>18</v>
      </c>
      <c r="D11" s="21" t="s">
        <v>4</v>
      </c>
      <c r="E11" s="21" t="s">
        <v>5</v>
      </c>
      <c r="F11" s="7"/>
      <c r="G11" s="16" t="s">
        <v>16</v>
      </c>
      <c r="H11" s="17">
        <v>0</v>
      </c>
      <c r="I11" s="17">
        <v>0</v>
      </c>
      <c r="J11" s="18">
        <v>0</v>
      </c>
      <c r="K11" s="7"/>
    </row>
    <row r="12" spans="1:11" s="10" customFormat="1">
      <c r="A12" s="11"/>
      <c r="B12" s="11" t="s">
        <v>20</v>
      </c>
      <c r="C12" s="6">
        <v>47286.71</v>
      </c>
      <c r="D12" s="6">
        <v>200180.00000000003</v>
      </c>
      <c r="E12" s="6">
        <v>152893.29000000004</v>
      </c>
      <c r="F12" s="7"/>
      <c r="G12" s="16" t="s">
        <v>19</v>
      </c>
      <c r="H12" s="17">
        <v>0</v>
      </c>
      <c r="I12" s="17">
        <v>0</v>
      </c>
      <c r="J12" s="18">
        <v>0</v>
      </c>
      <c r="K12" s="7"/>
    </row>
    <row r="13" spans="1:11" s="10" customFormat="1">
      <c r="A13" s="11"/>
      <c r="B13" s="11" t="s">
        <v>22</v>
      </c>
      <c r="C13" s="6">
        <v>850</v>
      </c>
      <c r="D13" s="6">
        <v>4050</v>
      </c>
      <c r="E13" s="6">
        <v>3200</v>
      </c>
      <c r="F13" s="7"/>
      <c r="G13" s="16" t="s">
        <v>21</v>
      </c>
      <c r="H13" s="17">
        <v>0</v>
      </c>
      <c r="I13" s="17">
        <v>0</v>
      </c>
      <c r="J13" s="18">
        <v>0</v>
      </c>
      <c r="K13" s="7"/>
    </row>
    <row r="14" spans="1:11" s="10" customFormat="1">
      <c r="A14" s="11"/>
      <c r="B14" s="11" t="s">
        <v>123</v>
      </c>
      <c r="C14" s="6">
        <v>0</v>
      </c>
      <c r="D14" s="6">
        <v>3276.62</v>
      </c>
      <c r="E14" s="6">
        <v>3276.62</v>
      </c>
      <c r="F14" s="7"/>
      <c r="G14" s="16" t="s">
        <v>23</v>
      </c>
      <c r="H14" s="17">
        <v>0</v>
      </c>
      <c r="I14" s="17">
        <v>0</v>
      </c>
      <c r="J14" s="18">
        <v>0</v>
      </c>
      <c r="K14" s="7"/>
    </row>
    <row r="15" spans="1:11" s="10" customFormat="1">
      <c r="A15" s="19"/>
      <c r="B15" s="19" t="s">
        <v>24</v>
      </c>
      <c r="C15" s="22">
        <v>1526.8899999999999</v>
      </c>
      <c r="D15" s="22">
        <v>0</v>
      </c>
      <c r="E15" s="22">
        <v>-1526.8899999999999</v>
      </c>
      <c r="F15" s="7"/>
      <c r="G15" s="19" t="s">
        <v>25</v>
      </c>
      <c r="H15" s="23">
        <v>0</v>
      </c>
      <c r="I15" s="23">
        <v>0</v>
      </c>
      <c r="J15" s="22">
        <v>0</v>
      </c>
      <c r="K15" s="7"/>
    </row>
    <row r="16" spans="1:11" s="10" customFormat="1">
      <c r="A16" s="11"/>
      <c r="B16" s="24" t="s">
        <v>26</v>
      </c>
      <c r="C16" s="9">
        <v>49663.6</v>
      </c>
      <c r="D16" s="9">
        <v>207506.62000000002</v>
      </c>
      <c r="E16" s="9">
        <v>157843.02000000002</v>
      </c>
      <c r="F16" s="7"/>
      <c r="G16" s="7"/>
      <c r="H16" s="5">
        <v>9841.16</v>
      </c>
      <c r="I16" s="5">
        <v>44750</v>
      </c>
      <c r="J16" s="5">
        <v>34908.839999999997</v>
      </c>
      <c r="K16" s="7"/>
    </row>
    <row r="17" spans="1:11" s="10" customFormat="1">
      <c r="A17" s="11"/>
      <c r="C17" s="6"/>
      <c r="D17" s="6"/>
      <c r="E17" s="6"/>
      <c r="F17" s="7"/>
      <c r="G17" s="25"/>
      <c r="H17" s="17"/>
      <c r="I17" s="17"/>
      <c r="J17" s="18"/>
      <c r="K17" s="7"/>
    </row>
    <row r="18" spans="1:11" s="10" customFormat="1">
      <c r="A18" s="11"/>
      <c r="C18" s="6"/>
      <c r="D18" s="6"/>
      <c r="E18" s="6"/>
      <c r="F18" s="7"/>
      <c r="G18" s="8" t="s">
        <v>27</v>
      </c>
      <c r="H18" s="23"/>
      <c r="I18" s="17"/>
      <c r="J18" s="18"/>
      <c r="K18" s="7"/>
    </row>
    <row r="19" spans="1:11" s="10" customFormat="1">
      <c r="A19" s="11"/>
      <c r="C19" s="6"/>
      <c r="D19" s="6"/>
      <c r="E19" s="6"/>
      <c r="F19" s="7"/>
      <c r="G19" s="13" t="s">
        <v>28</v>
      </c>
      <c r="H19" s="17">
        <v>0</v>
      </c>
      <c r="I19" s="14">
        <v>9000</v>
      </c>
      <c r="J19" s="15">
        <v>9000</v>
      </c>
      <c r="K19" s="7"/>
    </row>
    <row r="20" spans="1:11" s="10" customFormat="1">
      <c r="A20" s="2" t="s">
        <v>3</v>
      </c>
      <c r="B20" s="3"/>
      <c r="C20" s="21" t="s">
        <v>18</v>
      </c>
      <c r="D20" s="21" t="s">
        <v>4</v>
      </c>
      <c r="E20" s="21" t="s">
        <v>5</v>
      </c>
      <c r="F20" s="7"/>
      <c r="G20" s="16" t="s">
        <v>29</v>
      </c>
      <c r="H20" s="17">
        <v>0</v>
      </c>
      <c r="I20" s="17">
        <v>2500</v>
      </c>
      <c r="J20" s="18">
        <v>2500</v>
      </c>
      <c r="K20" s="7"/>
    </row>
    <row r="21" spans="1:11" s="10" customFormat="1">
      <c r="A21" s="11"/>
      <c r="B21" s="16" t="s">
        <v>2</v>
      </c>
      <c r="C21" s="6">
        <v>9841.16</v>
      </c>
      <c r="D21" s="6">
        <v>44750</v>
      </c>
      <c r="E21" s="15">
        <v>34908.839999999997</v>
      </c>
      <c r="F21" s="7"/>
      <c r="G21" s="16" t="s">
        <v>30</v>
      </c>
      <c r="H21" s="17">
        <v>5030.3599999999997</v>
      </c>
      <c r="I21" s="17">
        <v>3500</v>
      </c>
      <c r="J21" s="18">
        <v>-1530.3599999999997</v>
      </c>
      <c r="K21" s="7"/>
    </row>
    <row r="22" spans="1:11" s="10" customFormat="1">
      <c r="A22" s="11"/>
      <c r="B22" s="16" t="s">
        <v>27</v>
      </c>
      <c r="C22" s="6">
        <v>13967.629999999997</v>
      </c>
      <c r="D22" s="6">
        <v>39350</v>
      </c>
      <c r="E22" s="18">
        <v>25382.370000000003</v>
      </c>
      <c r="F22" s="7"/>
      <c r="G22" s="16" t="s">
        <v>31</v>
      </c>
      <c r="H22" s="17">
        <v>1869.95</v>
      </c>
      <c r="I22" s="17">
        <v>5800</v>
      </c>
      <c r="J22" s="18">
        <v>3930.05</v>
      </c>
      <c r="K22" s="7"/>
    </row>
    <row r="23" spans="1:11" s="10" customFormat="1">
      <c r="A23" s="16"/>
      <c r="B23" s="16" t="s">
        <v>32</v>
      </c>
      <c r="C23" s="18">
        <v>212.56</v>
      </c>
      <c r="D23" s="18">
        <v>23500</v>
      </c>
      <c r="E23" s="18">
        <v>23287.439999999999</v>
      </c>
      <c r="F23" s="7"/>
      <c r="G23" s="16" t="s">
        <v>33</v>
      </c>
      <c r="H23" s="17">
        <v>483.61</v>
      </c>
      <c r="I23" s="17">
        <v>1500</v>
      </c>
      <c r="J23" s="18">
        <v>1016.39</v>
      </c>
      <c r="K23" s="7"/>
    </row>
    <row r="24" spans="1:11" s="10" customFormat="1">
      <c r="A24" s="16"/>
      <c r="B24" s="16" t="s">
        <v>34</v>
      </c>
      <c r="C24" s="18">
        <v>13848.580000000002</v>
      </c>
      <c r="D24" s="18">
        <v>38530</v>
      </c>
      <c r="E24" s="18">
        <v>24681.42</v>
      </c>
      <c r="F24" s="7"/>
      <c r="G24" s="16" t="s">
        <v>35</v>
      </c>
      <c r="H24" s="17">
        <v>1600</v>
      </c>
      <c r="I24" s="17">
        <v>6050</v>
      </c>
      <c r="J24" s="18">
        <v>4450</v>
      </c>
      <c r="K24" s="7"/>
    </row>
    <row r="25" spans="1:11" s="10" customFormat="1">
      <c r="A25" s="26"/>
      <c r="B25" s="27" t="s">
        <v>36</v>
      </c>
      <c r="C25" s="17">
        <v>0</v>
      </c>
      <c r="D25" s="17">
        <v>50000</v>
      </c>
      <c r="E25" s="18">
        <v>50000</v>
      </c>
      <c r="F25" s="7"/>
      <c r="G25" s="19" t="s">
        <v>37</v>
      </c>
      <c r="H25" s="23">
        <v>4983.71</v>
      </c>
      <c r="I25" s="23">
        <v>11000</v>
      </c>
      <c r="J25" s="22">
        <v>6016.29</v>
      </c>
      <c r="K25" s="7"/>
    </row>
    <row r="26" spans="1:11" s="10" customFormat="1">
      <c r="A26" s="28"/>
      <c r="B26" s="29" t="s">
        <v>22</v>
      </c>
      <c r="C26" s="23">
        <v>2025</v>
      </c>
      <c r="D26" s="23">
        <v>4050</v>
      </c>
      <c r="E26" s="22">
        <v>2025</v>
      </c>
      <c r="F26" s="7"/>
      <c r="G26" s="25"/>
      <c r="H26" s="5">
        <v>13967.629999999997</v>
      </c>
      <c r="I26" s="5">
        <v>39350</v>
      </c>
      <c r="J26" s="5">
        <v>25382.37</v>
      </c>
      <c r="K26" s="7"/>
    </row>
    <row r="27" spans="1:11" s="10" customFormat="1">
      <c r="A27" s="7"/>
      <c r="B27" s="30" t="s">
        <v>38</v>
      </c>
      <c r="C27" s="5">
        <v>39894.93</v>
      </c>
      <c r="D27" s="5">
        <v>200180</v>
      </c>
      <c r="E27" s="5">
        <v>160285.07</v>
      </c>
      <c r="F27" s="7"/>
      <c r="G27" s="25"/>
      <c r="H27" s="17"/>
      <c r="I27" s="17"/>
      <c r="J27" s="18"/>
      <c r="K27" s="7"/>
    </row>
    <row r="28" spans="1:11" s="10" customFormat="1">
      <c r="F28" s="7"/>
      <c r="G28" s="8" t="s">
        <v>32</v>
      </c>
      <c r="H28" s="23"/>
      <c r="I28" s="17"/>
      <c r="J28" s="18"/>
      <c r="K28" s="7"/>
    </row>
    <row r="29" spans="1:11" s="10" customFormat="1">
      <c r="A29" s="19" t="s">
        <v>128</v>
      </c>
      <c r="B29" s="3"/>
      <c r="C29" s="22"/>
      <c r="F29" s="7"/>
      <c r="G29" s="13" t="s">
        <v>39</v>
      </c>
      <c r="H29" s="17">
        <v>212.56</v>
      </c>
      <c r="I29" s="14">
        <v>1000</v>
      </c>
      <c r="J29" s="15">
        <v>787.44</v>
      </c>
      <c r="K29" s="7"/>
    </row>
    <row r="30" spans="1:11" s="10" customFormat="1">
      <c r="A30" s="11"/>
      <c r="B30" s="11" t="s">
        <v>6</v>
      </c>
      <c r="C30" s="31">
        <v>52667.075500000021</v>
      </c>
      <c r="F30" s="7"/>
      <c r="G30" s="16" t="s">
        <v>19</v>
      </c>
      <c r="H30" s="17">
        <v>0</v>
      </c>
      <c r="I30" s="17">
        <v>11000</v>
      </c>
      <c r="J30" s="18">
        <v>11000</v>
      </c>
      <c r="K30" s="7"/>
    </row>
    <row r="31" spans="1:11" s="10" customFormat="1">
      <c r="A31" s="11"/>
      <c r="B31" s="11" t="s">
        <v>8</v>
      </c>
      <c r="C31" s="31">
        <v>375</v>
      </c>
      <c r="F31" s="7"/>
      <c r="G31" s="19" t="s">
        <v>40</v>
      </c>
      <c r="H31" s="23">
        <v>0</v>
      </c>
      <c r="I31" s="23">
        <v>11500</v>
      </c>
      <c r="J31" s="22">
        <v>11500</v>
      </c>
      <c r="K31" s="7"/>
    </row>
    <row r="32" spans="1:11" s="10" customFormat="1">
      <c r="A32" s="19"/>
      <c r="B32" s="19" t="s">
        <v>10</v>
      </c>
      <c r="C32" s="32">
        <v>0</v>
      </c>
      <c r="F32" s="7"/>
      <c r="G32" s="25"/>
      <c r="H32" s="5">
        <v>212.56</v>
      </c>
      <c r="I32" s="5">
        <v>23500</v>
      </c>
      <c r="J32" s="5">
        <v>23287.440000000002</v>
      </c>
      <c r="K32" s="7"/>
    </row>
    <row r="33" spans="1:11" s="10" customFormat="1">
      <c r="A33" s="11" t="s">
        <v>129</v>
      </c>
      <c r="C33" s="12">
        <v>53042.075500000021</v>
      </c>
      <c r="F33" s="7"/>
      <c r="G33" s="25"/>
      <c r="H33" s="17"/>
      <c r="I33" s="17"/>
      <c r="J33" s="18"/>
      <c r="K33" s="7"/>
    </row>
    <row r="34" spans="1:11" s="10" customFormat="1">
      <c r="F34" s="7"/>
      <c r="G34" s="8" t="s">
        <v>34</v>
      </c>
      <c r="H34" s="23"/>
      <c r="I34" s="17"/>
      <c r="J34" s="18"/>
      <c r="K34" s="7"/>
    </row>
    <row r="35" spans="1:11" s="10" customFormat="1">
      <c r="A35" s="11"/>
      <c r="C35" s="6"/>
      <c r="F35" s="7"/>
      <c r="G35" s="13" t="s">
        <v>41</v>
      </c>
      <c r="H35" s="17">
        <v>8374.86</v>
      </c>
      <c r="I35" s="14">
        <v>16750</v>
      </c>
      <c r="J35" s="15">
        <v>8375.14</v>
      </c>
      <c r="K35" s="7"/>
    </row>
    <row r="36" spans="1:11" s="10" customFormat="1">
      <c r="A36" s="11"/>
      <c r="C36" s="6"/>
      <c r="F36" s="7"/>
      <c r="G36" s="16" t="s">
        <v>42</v>
      </c>
      <c r="H36" s="17">
        <v>769</v>
      </c>
      <c r="I36" s="17">
        <v>750</v>
      </c>
      <c r="J36" s="18">
        <v>-19</v>
      </c>
      <c r="K36" s="7"/>
    </row>
    <row r="37" spans="1:11" s="10" customFormat="1">
      <c r="A37" s="11" t="s">
        <v>130</v>
      </c>
      <c r="C37" s="6">
        <v>73195.039999999994</v>
      </c>
      <c r="F37" s="7"/>
      <c r="G37" s="16" t="s">
        <v>43</v>
      </c>
      <c r="H37" s="17">
        <v>0</v>
      </c>
      <c r="I37" s="17">
        <v>0</v>
      </c>
      <c r="J37" s="18">
        <v>0</v>
      </c>
      <c r="K37" s="7"/>
    </row>
    <row r="38" spans="1:11" s="10" customFormat="1">
      <c r="A38" s="11" t="s">
        <v>131</v>
      </c>
      <c r="C38" s="6">
        <v>7284.1</v>
      </c>
      <c r="F38" s="7"/>
      <c r="G38" s="16" t="s">
        <v>44</v>
      </c>
      <c r="H38" s="17">
        <v>360</v>
      </c>
      <c r="I38" s="17">
        <v>1000</v>
      </c>
      <c r="J38" s="18">
        <v>640</v>
      </c>
      <c r="K38" s="7"/>
    </row>
    <row r="39" spans="1:11" s="10" customFormat="1">
      <c r="F39" s="7"/>
      <c r="G39" s="16" t="s">
        <v>46</v>
      </c>
      <c r="H39" s="17">
        <v>4344.72</v>
      </c>
      <c r="I39" s="17">
        <v>20030</v>
      </c>
      <c r="J39" s="18">
        <v>15685.279999999999</v>
      </c>
      <c r="K39" s="7"/>
    </row>
    <row r="40" spans="1:11" s="10" customFormat="1">
      <c r="F40" s="7"/>
      <c r="G40" s="16" t="s">
        <v>47</v>
      </c>
      <c r="H40" s="17">
        <v>0</v>
      </c>
      <c r="I40" s="17">
        <v>0</v>
      </c>
      <c r="J40" s="18">
        <v>0</v>
      </c>
      <c r="K40" s="7"/>
    </row>
    <row r="41" spans="1:11" s="10" customFormat="1">
      <c r="F41" s="7"/>
      <c r="G41" s="16" t="s">
        <v>48</v>
      </c>
      <c r="H41" s="17">
        <v>0</v>
      </c>
      <c r="I41" s="17">
        <v>0</v>
      </c>
      <c r="J41" s="18">
        <v>0</v>
      </c>
      <c r="K41" s="7"/>
    </row>
    <row r="42" spans="1:11" s="10" customFormat="1">
      <c r="F42" s="7"/>
      <c r="G42" s="19" t="s">
        <v>49</v>
      </c>
      <c r="H42" s="22">
        <v>0</v>
      </c>
      <c r="I42" s="23">
        <v>0</v>
      </c>
      <c r="J42" s="22">
        <v>0</v>
      </c>
      <c r="K42" s="7"/>
    </row>
    <row r="43" spans="1:11" s="10" customFormat="1" ht="13.5" thickBot="1">
      <c r="A43" s="93" t="s">
        <v>132</v>
      </c>
      <c r="B43" s="94"/>
      <c r="C43" s="95">
        <v>133521.21550000002</v>
      </c>
      <c r="D43" s="6"/>
      <c r="E43" s="6"/>
      <c r="F43" s="7"/>
      <c r="G43" s="25"/>
      <c r="H43" s="5">
        <v>13848.580000000002</v>
      </c>
      <c r="I43" s="5">
        <v>38530</v>
      </c>
      <c r="J43" s="5">
        <v>24681.42</v>
      </c>
      <c r="K43" s="7"/>
    </row>
    <row r="44" spans="1:11" s="10" customFormat="1" ht="13.5" thickTop="1">
      <c r="D44" s="6"/>
      <c r="E44" s="6"/>
      <c r="F44" s="7"/>
      <c r="G44" s="26"/>
      <c r="H44" s="18"/>
      <c r="I44" s="18"/>
      <c r="J44" s="18"/>
    </row>
    <row r="45" spans="1:11" s="10" customFormat="1">
      <c r="D45" s="6"/>
      <c r="E45" s="6"/>
      <c r="F45" s="7"/>
      <c r="G45" s="7"/>
      <c r="H45" s="6"/>
      <c r="I45" s="6"/>
      <c r="J45" s="6"/>
      <c r="K45" s="7"/>
    </row>
    <row r="46" spans="1:11" s="10" customFormat="1">
      <c r="A46" s="11"/>
      <c r="B46" s="33"/>
      <c r="C46" s="33"/>
      <c r="D46" s="6"/>
      <c r="E46" s="6"/>
      <c r="F46" s="7"/>
      <c r="G46" s="26"/>
      <c r="H46" s="18"/>
      <c r="I46" s="18"/>
      <c r="J46" s="18"/>
      <c r="K46" s="7"/>
    </row>
    <row r="47" spans="1:11" s="10" customFormat="1">
      <c r="A47" s="11"/>
      <c r="D47" s="6"/>
      <c r="E47" s="6"/>
      <c r="F47" s="7"/>
      <c r="G47" s="26"/>
      <c r="H47" s="18"/>
      <c r="I47" s="18"/>
      <c r="J47" s="18"/>
      <c r="K47" s="7"/>
    </row>
    <row r="48" spans="1:11" s="10" customFormat="1">
      <c r="A48" s="11"/>
      <c r="C48" s="6"/>
      <c r="D48" s="6"/>
      <c r="E48" s="6"/>
      <c r="F48" s="7"/>
      <c r="G48" s="26"/>
      <c r="H48" s="18"/>
      <c r="I48" s="18"/>
      <c r="J48" s="18"/>
      <c r="K48" s="7"/>
    </row>
    <row r="49" spans="1:11" s="10" customFormat="1">
      <c r="A49" s="11"/>
      <c r="C49" s="6"/>
      <c r="D49" s="6"/>
      <c r="E49" s="6"/>
      <c r="F49" s="7"/>
      <c r="G49" s="26"/>
      <c r="H49" s="18"/>
      <c r="I49" s="18"/>
      <c r="J49" s="18"/>
      <c r="K49" s="7"/>
    </row>
    <row r="50" spans="1:11" s="10" customFormat="1">
      <c r="A50" s="11"/>
      <c r="C50" s="6"/>
      <c r="D50" s="6"/>
      <c r="E50" s="6"/>
      <c r="F50" s="7"/>
      <c r="G50" s="26"/>
      <c r="H50" s="18"/>
      <c r="I50" s="18"/>
      <c r="J50" s="18"/>
      <c r="K50" s="7"/>
    </row>
    <row r="51" spans="1:11" s="10" customFormat="1">
      <c r="A51" s="11"/>
      <c r="C51" s="6"/>
      <c r="D51" s="6"/>
      <c r="E51" s="6"/>
      <c r="F51" s="7"/>
      <c r="G51" s="26"/>
      <c r="H51" s="18"/>
      <c r="I51" s="18"/>
      <c r="J51" s="18"/>
      <c r="K51" s="7"/>
    </row>
    <row r="52" spans="1:11" s="10" customFormat="1">
      <c r="A52" s="11"/>
      <c r="C52" s="6"/>
      <c r="D52" s="6"/>
      <c r="E52" s="6"/>
      <c r="F52" s="7"/>
      <c r="G52" s="26"/>
      <c r="H52" s="18"/>
      <c r="I52" s="18"/>
      <c r="J52" s="18"/>
      <c r="K52" s="7"/>
    </row>
    <row r="53" spans="1:11" s="10" customFormat="1">
      <c r="A53" s="11"/>
      <c r="C53" s="6"/>
      <c r="D53" s="6"/>
      <c r="E53" s="6"/>
      <c r="F53" s="7"/>
      <c r="G53" s="26"/>
      <c r="H53" s="18"/>
      <c r="I53" s="18"/>
      <c r="J53" s="18"/>
      <c r="K53" s="7"/>
    </row>
    <row r="54" spans="1:11" s="10" customFormat="1">
      <c r="A54" s="11"/>
      <c r="C54" s="6"/>
      <c r="D54" s="6"/>
      <c r="E54" s="6"/>
      <c r="F54" s="18"/>
      <c r="G54" s="26"/>
      <c r="H54" s="18"/>
      <c r="I54" s="18"/>
      <c r="J54" s="18"/>
      <c r="K54" s="36"/>
    </row>
    <row r="55" spans="1:11">
      <c r="A55" s="11"/>
      <c r="B55" s="10"/>
      <c r="C55" s="6"/>
      <c r="D55" s="6"/>
      <c r="E55" s="6"/>
      <c r="F55" s="18"/>
    </row>
    <row r="56" spans="1:11">
      <c r="A56" s="11"/>
      <c r="B56" s="10"/>
      <c r="C56" s="6"/>
      <c r="D56" s="6"/>
      <c r="E56" s="6"/>
      <c r="F56" s="10"/>
    </row>
    <row r="57" spans="1:11">
      <c r="A57" s="11"/>
      <c r="B57" s="10"/>
      <c r="C57" s="6"/>
      <c r="D57" s="6"/>
      <c r="E57" s="6"/>
      <c r="F57" s="10"/>
    </row>
    <row r="58" spans="1:11">
      <c r="A58" s="11"/>
      <c r="B58" s="26"/>
      <c r="C58" s="38"/>
      <c r="D58" s="17"/>
      <c r="E58" s="17"/>
      <c r="F58" s="37"/>
    </row>
    <row r="59" spans="1:11">
      <c r="A59" s="11"/>
      <c r="B59" s="26"/>
      <c r="C59" s="38"/>
      <c r="D59" s="17"/>
      <c r="E59" s="17"/>
    </row>
    <row r="60" spans="1:11">
      <c r="A60" s="11"/>
      <c r="B60" s="10"/>
      <c r="C60" s="10"/>
      <c r="D60" s="10"/>
      <c r="E60" s="10"/>
    </row>
    <row r="61" spans="1:11">
      <c r="A61" s="11"/>
      <c r="B61" s="10"/>
      <c r="C61" s="10"/>
      <c r="D61" s="10"/>
      <c r="E61" s="10"/>
    </row>
    <row r="62" spans="1:11">
      <c r="B62" s="37"/>
      <c r="C62" s="37"/>
      <c r="D62" s="37"/>
      <c r="E62" s="37"/>
    </row>
    <row r="63" spans="1:11">
      <c r="B63" s="7"/>
      <c r="C63" s="6"/>
    </row>
    <row r="64" spans="1:11">
      <c r="C64" s="37"/>
      <c r="D64" s="37"/>
    </row>
    <row r="65" spans="3:4">
      <c r="C65" s="37"/>
      <c r="D65" s="37"/>
    </row>
    <row r="66" spans="3:4">
      <c r="C66" s="37"/>
      <c r="D66" s="37"/>
    </row>
    <row r="67" spans="3:4">
      <c r="C67" s="37"/>
      <c r="D67" s="37"/>
    </row>
    <row r="68" spans="3:4">
      <c r="C68" s="37"/>
      <c r="D68" s="37"/>
    </row>
    <row r="69" spans="3:4">
      <c r="C69" s="37"/>
      <c r="D69" s="37"/>
    </row>
    <row r="70" spans="3:4">
      <c r="C70" s="37"/>
      <c r="D70" s="37"/>
    </row>
    <row r="71" spans="3:4">
      <c r="C71" s="37"/>
      <c r="D71" s="37"/>
    </row>
  </sheetData>
  <mergeCells count="1">
    <mergeCell ref="A1:J1"/>
  </mergeCells>
  <pageMargins left="0.7" right="0.7" top="0.75" bottom="0.75" header="0.3" footer="0.3"/>
  <pageSetup paperSize="9" scale="76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06"/>
  <sheetViews>
    <sheetView tabSelected="1" zoomScale="85" zoomScaleNormal="85" workbookViewId="0">
      <pane xSplit="8" ySplit="6" topLeftCell="Q19" activePane="bottomRight" state="frozen"/>
      <selection pane="topRight" activeCell="I1" sqref="I1"/>
      <selection pane="bottomLeft" activeCell="A7" sqref="A7"/>
      <selection pane="bottomRight" activeCell="A58" sqref="A58"/>
    </sheetView>
  </sheetViews>
  <sheetFormatPr defaultRowHeight="12.75"/>
  <cols>
    <col min="1" max="1" width="9.140625" style="37"/>
    <col min="2" max="2" width="30.28515625" style="37" customWidth="1"/>
    <col min="3" max="3" width="13.5703125" style="37" bestFit="1" customWidth="1"/>
    <col min="4" max="4" width="16.28515625" style="37" bestFit="1" customWidth="1"/>
    <col min="5" max="5" width="13.28515625" style="40" customWidth="1"/>
    <col min="6" max="6" width="31.7109375" style="37" customWidth="1"/>
    <col min="7" max="7" width="11.42578125" style="37" bestFit="1" customWidth="1"/>
    <col min="8" max="8" width="9.140625" style="37"/>
    <col min="9" max="9" width="28.42578125" style="42" bestFit="1" customWidth="1"/>
    <col min="10" max="10" width="17.28515625" style="43" bestFit="1" customWidth="1"/>
    <col min="11" max="12" width="21.7109375" style="43" bestFit="1" customWidth="1"/>
    <col min="13" max="13" width="11.85546875" style="43" bestFit="1" customWidth="1"/>
    <col min="14" max="14" width="10.28515625" style="43" bestFit="1" customWidth="1"/>
    <col min="15" max="15" width="16" style="43" bestFit="1" customWidth="1"/>
    <col min="16" max="16" width="14.28515625" style="43" bestFit="1" customWidth="1"/>
    <col min="17" max="17" width="9.85546875" style="43" bestFit="1" customWidth="1"/>
    <col min="18" max="18" width="10.42578125" style="43" bestFit="1" customWidth="1"/>
    <col min="19" max="19" width="13.7109375" style="43" bestFit="1" customWidth="1"/>
    <col min="20" max="20" width="9" style="43" bestFit="1" customWidth="1"/>
    <col min="21" max="21" width="24.85546875" style="43" bestFit="1" customWidth="1"/>
    <col min="22" max="22" width="13.7109375" style="43" bestFit="1" customWidth="1"/>
    <col min="23" max="23" width="23.7109375" style="43" bestFit="1" customWidth="1"/>
    <col min="24" max="24" width="14.7109375" style="43" bestFit="1" customWidth="1"/>
    <col min="25" max="25" width="12.5703125" style="43" bestFit="1" customWidth="1"/>
    <col min="26" max="26" width="13.42578125" style="43" bestFit="1" customWidth="1"/>
    <col min="27" max="27" width="15" style="43" bestFit="1" customWidth="1"/>
    <col min="28" max="28" width="14.28515625" style="43" bestFit="1" customWidth="1"/>
    <col min="29" max="29" width="11.42578125" style="43" bestFit="1" customWidth="1"/>
    <col min="30" max="30" width="21.42578125" style="43" bestFit="1" customWidth="1"/>
    <col min="31" max="31" width="30.7109375" style="43" bestFit="1" customWidth="1"/>
    <col min="32" max="32" width="20" style="43" bestFit="1" customWidth="1"/>
    <col min="33" max="33" width="21.28515625" style="43" bestFit="1" customWidth="1"/>
    <col min="34" max="34" width="14.5703125" style="43" bestFit="1" customWidth="1"/>
    <col min="35" max="35" width="9.5703125" style="43" bestFit="1" customWidth="1"/>
    <col min="36" max="36" width="13.7109375" style="43" bestFit="1" customWidth="1"/>
    <col min="37" max="37" width="18" style="43" bestFit="1" customWidth="1"/>
    <col min="38" max="38" width="17.5703125" style="43" bestFit="1" customWidth="1"/>
    <col min="39" max="39" width="17.85546875" style="43" bestFit="1" customWidth="1"/>
    <col min="40" max="16384" width="9.140625" style="37"/>
  </cols>
  <sheetData>
    <row r="1" spans="1:39">
      <c r="H1" s="41"/>
    </row>
    <row r="2" spans="1:39">
      <c r="A2" s="44" t="s">
        <v>50</v>
      </c>
      <c r="C2" s="10" t="s">
        <v>51</v>
      </c>
      <c r="D2" s="10"/>
      <c r="F2" s="45">
        <f>SUM(E7:E1502)</f>
        <v>39894.930000000008</v>
      </c>
      <c r="H2" s="41"/>
    </row>
    <row r="3" spans="1:39">
      <c r="C3" s="46" t="s">
        <v>52</v>
      </c>
      <c r="E3" s="47"/>
      <c r="F3" s="48">
        <f>SUM(I4:AM4)</f>
        <v>39894.930000000008</v>
      </c>
      <c r="H3" s="41"/>
      <c r="I3" s="49" t="s">
        <v>53</v>
      </c>
    </row>
    <row r="4" spans="1:39">
      <c r="A4" s="41"/>
      <c r="B4" s="41"/>
      <c r="C4" s="46" t="s">
        <v>45</v>
      </c>
      <c r="D4" s="41"/>
      <c r="E4" s="50"/>
      <c r="F4" s="51">
        <f>SUM(F2-F3)</f>
        <v>0</v>
      </c>
      <c r="G4" s="41"/>
      <c r="H4" s="41"/>
      <c r="I4" s="52">
        <f t="shared" ref="I4:AM4" si="0">SUM(I7:I509)</f>
        <v>7937.33</v>
      </c>
      <c r="J4" s="53">
        <f t="shared" si="0"/>
        <v>155.04000000000002</v>
      </c>
      <c r="K4" s="53">
        <f t="shared" si="0"/>
        <v>0</v>
      </c>
      <c r="L4" s="53">
        <f t="shared" si="0"/>
        <v>1628.79</v>
      </c>
      <c r="M4" s="53">
        <f t="shared" si="0"/>
        <v>0</v>
      </c>
      <c r="N4" s="53">
        <f t="shared" si="0"/>
        <v>120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0</v>
      </c>
      <c r="S4" s="53">
        <f t="shared" si="0"/>
        <v>0</v>
      </c>
      <c r="T4" s="53">
        <f t="shared" si="0"/>
        <v>0</v>
      </c>
      <c r="U4" s="53">
        <f t="shared" si="0"/>
        <v>0</v>
      </c>
      <c r="V4" s="53">
        <f t="shared" si="0"/>
        <v>0</v>
      </c>
      <c r="W4" s="53">
        <f t="shared" si="0"/>
        <v>5030.3599999999997</v>
      </c>
      <c r="X4" s="53">
        <f t="shared" si="0"/>
        <v>1869.95</v>
      </c>
      <c r="Y4" s="53">
        <f t="shared" si="0"/>
        <v>483.61</v>
      </c>
      <c r="Z4" s="53">
        <f t="shared" si="0"/>
        <v>1600</v>
      </c>
      <c r="AA4" s="53">
        <f t="shared" si="0"/>
        <v>4983.71</v>
      </c>
      <c r="AB4" s="53">
        <f t="shared" si="0"/>
        <v>212.56</v>
      </c>
      <c r="AC4" s="53">
        <f t="shared" si="0"/>
        <v>0</v>
      </c>
      <c r="AD4" s="53">
        <f t="shared" si="0"/>
        <v>0</v>
      </c>
      <c r="AE4" s="53">
        <f t="shared" si="0"/>
        <v>8374.86</v>
      </c>
      <c r="AF4" s="53">
        <f t="shared" si="0"/>
        <v>769</v>
      </c>
      <c r="AG4" s="53">
        <f t="shared" si="0"/>
        <v>0</v>
      </c>
      <c r="AH4" s="53">
        <f t="shared" si="0"/>
        <v>360</v>
      </c>
      <c r="AI4" s="53">
        <f t="shared" si="0"/>
        <v>4344.72</v>
      </c>
      <c r="AJ4" s="53">
        <f t="shared" si="0"/>
        <v>0</v>
      </c>
      <c r="AK4" s="53">
        <f t="shared" si="0"/>
        <v>0</v>
      </c>
      <c r="AL4" s="53">
        <f t="shared" si="0"/>
        <v>0</v>
      </c>
      <c r="AM4" s="53">
        <f t="shared" si="0"/>
        <v>2025</v>
      </c>
    </row>
    <row r="5" spans="1:39">
      <c r="A5" s="41"/>
      <c r="B5" s="41"/>
      <c r="C5" s="46"/>
      <c r="D5" s="41"/>
      <c r="E5" s="50"/>
      <c r="F5" s="51"/>
      <c r="G5" s="41"/>
      <c r="H5" s="41"/>
      <c r="I5" s="52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</row>
    <row r="6" spans="1:39" s="57" customFormat="1">
      <c r="A6" s="3" t="s">
        <v>54</v>
      </c>
      <c r="B6" s="3" t="s">
        <v>55</v>
      </c>
      <c r="C6" s="3" t="s">
        <v>56</v>
      </c>
      <c r="D6" s="3" t="s">
        <v>57</v>
      </c>
      <c r="E6" s="54" t="s">
        <v>58</v>
      </c>
      <c r="F6" s="3" t="s">
        <v>59</v>
      </c>
      <c r="G6" s="3" t="s">
        <v>60</v>
      </c>
      <c r="H6" s="3" t="s">
        <v>61</v>
      </c>
      <c r="I6" s="55" t="s">
        <v>7</v>
      </c>
      <c r="J6" s="56" t="s">
        <v>62</v>
      </c>
      <c r="K6" s="56" t="s">
        <v>11</v>
      </c>
      <c r="L6" s="56" t="s">
        <v>13</v>
      </c>
      <c r="M6" s="56" t="s">
        <v>63</v>
      </c>
      <c r="N6" s="56" t="s">
        <v>15</v>
      </c>
      <c r="O6" s="56" t="s">
        <v>16</v>
      </c>
      <c r="P6" s="56" t="s">
        <v>19</v>
      </c>
      <c r="Q6" s="56" t="s">
        <v>21</v>
      </c>
      <c r="R6" s="56" t="s">
        <v>23</v>
      </c>
      <c r="S6" s="56" t="s">
        <v>25</v>
      </c>
      <c r="T6" s="56" t="s">
        <v>28</v>
      </c>
      <c r="U6" s="56" t="s">
        <v>29</v>
      </c>
      <c r="V6" s="56" t="s">
        <v>64</v>
      </c>
      <c r="W6" s="56" t="s">
        <v>31</v>
      </c>
      <c r="X6" s="56" t="s">
        <v>33</v>
      </c>
      <c r="Y6" s="56" t="s">
        <v>35</v>
      </c>
      <c r="Z6" s="56" t="s">
        <v>37</v>
      </c>
      <c r="AA6" s="56" t="s">
        <v>39</v>
      </c>
      <c r="AB6" s="56" t="s">
        <v>19</v>
      </c>
      <c r="AC6" s="56" t="s">
        <v>40</v>
      </c>
      <c r="AD6" s="56" t="s">
        <v>41</v>
      </c>
      <c r="AE6" s="56" t="s">
        <v>65</v>
      </c>
      <c r="AF6" s="56" t="s">
        <v>43</v>
      </c>
      <c r="AG6" s="56" t="s">
        <v>44</v>
      </c>
      <c r="AH6" s="56" t="s">
        <v>46</v>
      </c>
      <c r="AI6" s="56" t="s">
        <v>47</v>
      </c>
      <c r="AJ6" s="56" t="s">
        <v>48</v>
      </c>
      <c r="AK6" s="56" t="s">
        <v>49</v>
      </c>
      <c r="AL6" s="56" t="s">
        <v>36</v>
      </c>
      <c r="AM6" s="56" t="s">
        <v>22</v>
      </c>
    </row>
    <row r="7" spans="1:39" s="41" customFormat="1">
      <c r="A7" s="58">
        <v>43466</v>
      </c>
      <c r="B7" s="46" t="s">
        <v>133</v>
      </c>
      <c r="C7" s="46" t="s">
        <v>125</v>
      </c>
      <c r="D7" s="46">
        <v>17099</v>
      </c>
      <c r="E7" s="99">
        <v>700</v>
      </c>
      <c r="F7" s="46" t="s">
        <v>134</v>
      </c>
      <c r="G7" s="61" t="s">
        <v>135</v>
      </c>
      <c r="H7" s="100" t="s">
        <v>67</v>
      </c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>
        <v>700</v>
      </c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</row>
    <row r="8" spans="1:39" s="41" customFormat="1">
      <c r="A8" s="103"/>
      <c r="B8" s="46" t="s">
        <v>136</v>
      </c>
      <c r="C8" s="46" t="s">
        <v>125</v>
      </c>
      <c r="D8" s="46">
        <v>15171</v>
      </c>
      <c r="E8" s="99">
        <v>400</v>
      </c>
      <c r="F8" s="46" t="s">
        <v>137</v>
      </c>
      <c r="G8" s="61" t="s">
        <v>135</v>
      </c>
      <c r="H8" s="100" t="s">
        <v>67</v>
      </c>
      <c r="I8" s="101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>
        <v>400</v>
      </c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</row>
    <row r="9" spans="1:39" s="59" customFormat="1">
      <c r="B9" s="59" t="s">
        <v>138</v>
      </c>
      <c r="C9" s="59" t="s">
        <v>124</v>
      </c>
      <c r="E9" s="60">
        <v>1628.79</v>
      </c>
      <c r="F9" s="59" t="s">
        <v>69</v>
      </c>
      <c r="G9" s="61" t="s">
        <v>135</v>
      </c>
      <c r="H9" s="62" t="s">
        <v>67</v>
      </c>
      <c r="I9" s="52"/>
      <c r="J9" s="63"/>
      <c r="K9" s="63"/>
      <c r="L9" s="63">
        <v>1628.79</v>
      </c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</row>
    <row r="10" spans="1:39" s="59" customFormat="1">
      <c r="B10" s="59" t="s">
        <v>73</v>
      </c>
      <c r="C10" s="59" t="s">
        <v>124</v>
      </c>
      <c r="D10" s="59">
        <v>28578</v>
      </c>
      <c r="E10" s="60">
        <v>810</v>
      </c>
      <c r="F10" s="59" t="s">
        <v>139</v>
      </c>
      <c r="G10" s="61" t="s">
        <v>135</v>
      </c>
      <c r="H10" s="62" t="s">
        <v>67</v>
      </c>
      <c r="I10" s="52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>
        <v>810</v>
      </c>
      <c r="AB10" s="63"/>
      <c r="AC10" s="63"/>
      <c r="AE10" s="63"/>
      <c r="AF10" s="63"/>
      <c r="AG10" s="63"/>
      <c r="AH10" s="63"/>
      <c r="AI10" s="63"/>
      <c r="AJ10" s="63"/>
      <c r="AK10" s="63"/>
      <c r="AL10" s="63"/>
    </row>
    <row r="11" spans="1:39" s="59" customFormat="1">
      <c r="B11" s="59" t="s">
        <v>71</v>
      </c>
      <c r="E11" s="60">
        <v>58.59</v>
      </c>
      <c r="F11" s="59" t="s">
        <v>72</v>
      </c>
      <c r="G11" s="61" t="s">
        <v>140</v>
      </c>
      <c r="H11" s="62" t="s">
        <v>67</v>
      </c>
      <c r="I11" s="52"/>
      <c r="J11" s="63">
        <v>58.59</v>
      </c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</row>
    <row r="12" spans="1:39" s="59" customFormat="1">
      <c r="B12" s="59" t="s">
        <v>141</v>
      </c>
      <c r="C12" s="59" t="s">
        <v>142</v>
      </c>
      <c r="E12" s="60">
        <v>2025</v>
      </c>
      <c r="F12" s="59" t="s">
        <v>143</v>
      </c>
      <c r="G12" s="61" t="s">
        <v>144</v>
      </c>
      <c r="H12" s="62" t="s">
        <v>67</v>
      </c>
      <c r="I12" s="52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59">
        <v>2025</v>
      </c>
    </row>
    <row r="13" spans="1:39" s="59" customFormat="1">
      <c r="B13" s="59" t="s">
        <v>66</v>
      </c>
      <c r="C13" s="59" t="s">
        <v>145</v>
      </c>
      <c r="E13" s="60">
        <v>119.95</v>
      </c>
      <c r="F13" s="59" t="s">
        <v>146</v>
      </c>
      <c r="G13" s="61" t="s">
        <v>144</v>
      </c>
      <c r="H13" s="62" t="s">
        <v>67</v>
      </c>
      <c r="I13" s="52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>
        <v>119.95</v>
      </c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</row>
    <row r="14" spans="1:39" s="59" customFormat="1">
      <c r="A14" s="58"/>
      <c r="B14" s="59" t="s">
        <v>74</v>
      </c>
      <c r="C14" s="59" t="s">
        <v>147</v>
      </c>
      <c r="D14" s="59">
        <v>608</v>
      </c>
      <c r="E14" s="60">
        <v>160</v>
      </c>
      <c r="F14" s="59" t="s">
        <v>148</v>
      </c>
      <c r="G14" s="61" t="s">
        <v>144</v>
      </c>
      <c r="H14" s="62" t="s">
        <v>67</v>
      </c>
      <c r="I14" s="52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Y14" s="63"/>
      <c r="Z14" s="63"/>
      <c r="AA14" s="63">
        <v>160</v>
      </c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</row>
    <row r="15" spans="1:39" s="59" customFormat="1">
      <c r="B15" s="59" t="s">
        <v>149</v>
      </c>
      <c r="D15" s="59" t="s">
        <v>120</v>
      </c>
      <c r="E15" s="104">
        <v>1448.24</v>
      </c>
      <c r="F15" s="59" t="s">
        <v>121</v>
      </c>
      <c r="G15" s="61" t="s">
        <v>150</v>
      </c>
      <c r="H15" s="62" t="s">
        <v>67</v>
      </c>
      <c r="I15" s="52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>
        <v>1448.24</v>
      </c>
      <c r="AJ15" s="63"/>
      <c r="AK15" s="63"/>
      <c r="AL15" s="63"/>
    </row>
    <row r="16" spans="1:39" s="59" customFormat="1">
      <c r="B16" s="59" t="s">
        <v>68</v>
      </c>
      <c r="E16" s="104">
        <v>1311.79</v>
      </c>
      <c r="G16" s="61" t="s">
        <v>151</v>
      </c>
      <c r="H16" s="62" t="s">
        <v>67</v>
      </c>
      <c r="I16" s="52">
        <v>1311.79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</row>
    <row r="17" spans="1:39" s="59" customFormat="1">
      <c r="B17" s="59" t="s">
        <v>122</v>
      </c>
      <c r="E17" s="104">
        <v>1329.5</v>
      </c>
      <c r="G17" s="61" t="s">
        <v>151</v>
      </c>
      <c r="H17" s="62" t="s">
        <v>67</v>
      </c>
      <c r="I17" s="52">
        <v>1329.5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</row>
    <row r="18" spans="1:39" s="59" customFormat="1">
      <c r="B18" s="59" t="s">
        <v>70</v>
      </c>
      <c r="E18" s="104">
        <v>115.92</v>
      </c>
      <c r="G18" s="61" t="s">
        <v>152</v>
      </c>
      <c r="H18" s="62" t="s">
        <v>67</v>
      </c>
      <c r="I18" s="52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>
        <v>115.92</v>
      </c>
      <c r="AC18" s="63"/>
      <c r="AD18" s="63"/>
      <c r="AE18" s="63"/>
      <c r="AF18" s="63"/>
      <c r="AG18" s="63"/>
      <c r="AH18" s="63"/>
      <c r="AI18" s="63"/>
      <c r="AJ18" s="63"/>
      <c r="AK18" s="63"/>
      <c r="AL18" s="63"/>
    </row>
    <row r="19" spans="1:39" s="59" customFormat="1">
      <c r="B19" s="46" t="s">
        <v>133</v>
      </c>
      <c r="C19" s="46" t="s">
        <v>151</v>
      </c>
      <c r="D19" s="46">
        <v>17130</v>
      </c>
      <c r="E19" s="99">
        <v>700</v>
      </c>
      <c r="F19" s="46" t="s">
        <v>134</v>
      </c>
      <c r="G19" s="61" t="s">
        <v>152</v>
      </c>
      <c r="H19" s="62" t="s">
        <v>67</v>
      </c>
      <c r="I19" s="101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>
        <v>700</v>
      </c>
      <c r="Y19" s="102"/>
      <c r="Z19" s="102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</row>
    <row r="20" spans="1:39" s="59" customFormat="1">
      <c r="B20" s="46" t="s">
        <v>136</v>
      </c>
      <c r="C20" s="46" t="s">
        <v>151</v>
      </c>
      <c r="D20" s="46">
        <v>15178</v>
      </c>
      <c r="E20" s="99">
        <v>400</v>
      </c>
      <c r="F20" s="46" t="s">
        <v>137</v>
      </c>
      <c r="G20" s="61" t="s">
        <v>152</v>
      </c>
      <c r="H20" s="62" t="s">
        <v>67</v>
      </c>
      <c r="I20" s="101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>
        <v>400</v>
      </c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</row>
    <row r="21" spans="1:39" s="59" customFormat="1">
      <c r="B21" s="59" t="s">
        <v>73</v>
      </c>
      <c r="C21" s="59" t="s">
        <v>153</v>
      </c>
      <c r="D21" s="59">
        <v>28641</v>
      </c>
      <c r="E21" s="60">
        <v>306</v>
      </c>
      <c r="F21" s="59" t="s">
        <v>154</v>
      </c>
      <c r="G21" s="61" t="s">
        <v>155</v>
      </c>
      <c r="H21" s="62" t="s">
        <v>67</v>
      </c>
      <c r="I21" s="52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>
        <v>306</v>
      </c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</row>
    <row r="22" spans="1:39" s="59" customFormat="1">
      <c r="B22" s="59" t="s">
        <v>73</v>
      </c>
      <c r="C22" s="59" t="s">
        <v>144</v>
      </c>
      <c r="D22" s="59">
        <v>28633</v>
      </c>
      <c r="E22" s="60">
        <v>1372.8</v>
      </c>
      <c r="F22" s="59" t="s">
        <v>156</v>
      </c>
      <c r="G22" s="61" t="s">
        <v>155</v>
      </c>
      <c r="H22" s="62" t="s">
        <v>67</v>
      </c>
      <c r="I22" s="52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>
        <v>1372.8</v>
      </c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</row>
    <row r="23" spans="1:39" s="59" customFormat="1">
      <c r="B23" s="59" t="s">
        <v>158</v>
      </c>
      <c r="C23" s="59" t="s">
        <v>159</v>
      </c>
      <c r="D23" s="59" t="s">
        <v>160</v>
      </c>
      <c r="E23" s="60">
        <v>2700</v>
      </c>
      <c r="F23" s="59" t="s">
        <v>161</v>
      </c>
      <c r="G23" s="61" t="s">
        <v>155</v>
      </c>
      <c r="H23" s="62" t="s">
        <v>67</v>
      </c>
      <c r="I23" s="52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>
        <v>2700</v>
      </c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</row>
    <row r="24" spans="1:39" s="59" customFormat="1">
      <c r="A24" s="58">
        <v>43497</v>
      </c>
      <c r="B24" s="59" t="s">
        <v>66</v>
      </c>
      <c r="C24" s="59" t="s">
        <v>163</v>
      </c>
      <c r="D24" s="59" t="s">
        <v>164</v>
      </c>
      <c r="E24" s="60">
        <v>8374.86</v>
      </c>
      <c r="F24" s="59" t="s">
        <v>165</v>
      </c>
      <c r="G24" s="61" t="s">
        <v>166</v>
      </c>
      <c r="H24" s="62" t="s">
        <v>67</v>
      </c>
      <c r="I24" s="52"/>
      <c r="J24" s="63"/>
      <c r="K24" s="63"/>
      <c r="L24" s="63"/>
      <c r="M24" s="63"/>
      <c r="N24" s="63"/>
      <c r="O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C24" s="63"/>
      <c r="AD24" s="63"/>
      <c r="AE24" s="63">
        <v>8374.86</v>
      </c>
      <c r="AF24" s="63"/>
      <c r="AG24" s="63"/>
      <c r="AH24" s="63"/>
      <c r="AI24" s="63"/>
      <c r="AJ24" s="63"/>
      <c r="AK24" s="63"/>
      <c r="AL24" s="63"/>
      <c r="AM24" s="63"/>
    </row>
    <row r="25" spans="1:39" s="59" customFormat="1">
      <c r="B25" s="59" t="s">
        <v>158</v>
      </c>
      <c r="E25" s="60">
        <v>-2700</v>
      </c>
      <c r="F25" s="59" t="s">
        <v>167</v>
      </c>
      <c r="G25" s="61" t="s">
        <v>168</v>
      </c>
      <c r="H25" s="62" t="s">
        <v>67</v>
      </c>
      <c r="I25" s="52"/>
      <c r="J25" s="63"/>
      <c r="K25" s="63"/>
      <c r="L25" s="63"/>
      <c r="M25" s="63"/>
      <c r="O25" s="63"/>
      <c r="P25" s="63"/>
      <c r="Q25" s="63"/>
      <c r="R25" s="63"/>
      <c r="S25" s="63"/>
      <c r="T25" s="63"/>
      <c r="U25" s="63">
        <v>-2700</v>
      </c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</row>
    <row r="26" spans="1:39" s="59" customFormat="1">
      <c r="B26" s="59" t="s">
        <v>74</v>
      </c>
      <c r="C26" s="59" t="s">
        <v>169</v>
      </c>
      <c r="D26" s="59">
        <v>658</v>
      </c>
      <c r="E26" s="60">
        <v>210</v>
      </c>
      <c r="F26" s="59" t="s">
        <v>170</v>
      </c>
      <c r="G26" s="61" t="s">
        <v>171</v>
      </c>
      <c r="H26" s="62" t="s">
        <v>67</v>
      </c>
      <c r="I26" s="52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>
        <v>210</v>
      </c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</row>
    <row r="27" spans="1:39" s="59" customFormat="1">
      <c r="B27" s="59" t="s">
        <v>172</v>
      </c>
      <c r="C27" s="59" t="s">
        <v>173</v>
      </c>
      <c r="D27" s="59" t="s">
        <v>174</v>
      </c>
      <c r="E27" s="60">
        <v>13</v>
      </c>
      <c r="F27" s="59" t="s">
        <v>175</v>
      </c>
      <c r="G27" s="61" t="s">
        <v>171</v>
      </c>
      <c r="H27" s="62" t="s">
        <v>67</v>
      </c>
      <c r="I27" s="52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>
        <v>13</v>
      </c>
      <c r="AG27" s="63"/>
      <c r="AH27" s="63"/>
      <c r="AI27" s="63"/>
      <c r="AJ27" s="63"/>
      <c r="AK27" s="63"/>
      <c r="AL27" s="63"/>
      <c r="AM27" s="63"/>
    </row>
    <row r="28" spans="1:39" s="59" customFormat="1">
      <c r="B28" s="59" t="s">
        <v>176</v>
      </c>
      <c r="E28" s="60">
        <v>31.1</v>
      </c>
      <c r="F28" s="59" t="s">
        <v>177</v>
      </c>
      <c r="G28" s="61" t="s">
        <v>171</v>
      </c>
      <c r="H28" s="62" t="s">
        <v>67</v>
      </c>
      <c r="I28" s="52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>
        <v>31.1</v>
      </c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</row>
    <row r="29" spans="1:39" s="59" customFormat="1">
      <c r="B29" s="59" t="s">
        <v>178</v>
      </c>
      <c r="C29" s="59" t="s">
        <v>179</v>
      </c>
      <c r="D29" s="59">
        <v>3844</v>
      </c>
      <c r="E29" s="60">
        <v>1260</v>
      </c>
      <c r="F29" s="59" t="s">
        <v>180</v>
      </c>
      <c r="G29" s="61" t="s">
        <v>171</v>
      </c>
      <c r="H29" s="62" t="s">
        <v>67</v>
      </c>
      <c r="I29" s="52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>
        <v>1260</v>
      </c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</row>
    <row r="30" spans="1:39" s="59" customFormat="1">
      <c r="A30" s="58"/>
      <c r="B30" s="59" t="s">
        <v>178</v>
      </c>
      <c r="C30" s="59" t="s">
        <v>181</v>
      </c>
      <c r="D30" s="59">
        <v>3916</v>
      </c>
      <c r="E30" s="60">
        <v>3390</v>
      </c>
      <c r="F30" s="59" t="s">
        <v>182</v>
      </c>
      <c r="G30" s="59" t="s">
        <v>171</v>
      </c>
      <c r="H30" s="62" t="s">
        <v>67</v>
      </c>
      <c r="I30" s="52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>
        <v>3390</v>
      </c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</row>
    <row r="31" spans="1:39" s="59" customFormat="1">
      <c r="B31" s="59" t="s">
        <v>183</v>
      </c>
      <c r="C31" s="59" t="s">
        <v>155</v>
      </c>
      <c r="D31" s="59">
        <v>14907</v>
      </c>
      <c r="E31" s="60">
        <v>210</v>
      </c>
      <c r="F31" s="59" t="s">
        <v>184</v>
      </c>
      <c r="G31" s="61" t="s">
        <v>185</v>
      </c>
      <c r="H31" s="62" t="s">
        <v>67</v>
      </c>
      <c r="I31" s="52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>
        <v>210</v>
      </c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</row>
    <row r="32" spans="1:39" s="59" customFormat="1">
      <c r="B32" s="59" t="s">
        <v>71</v>
      </c>
      <c r="E32" s="60">
        <v>46.15</v>
      </c>
      <c r="F32" s="59" t="s">
        <v>72</v>
      </c>
      <c r="G32" s="61" t="s">
        <v>185</v>
      </c>
      <c r="H32" s="62" t="s">
        <v>67</v>
      </c>
      <c r="I32" s="52"/>
      <c r="J32" s="63">
        <v>46.15</v>
      </c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</row>
    <row r="33" spans="1:39" s="59" customFormat="1">
      <c r="B33" s="59" t="s">
        <v>186</v>
      </c>
      <c r="C33" s="59" t="s">
        <v>187</v>
      </c>
      <c r="D33" s="59">
        <v>9302916277</v>
      </c>
      <c r="E33" s="60">
        <v>22.8</v>
      </c>
      <c r="F33" s="59" t="s">
        <v>188</v>
      </c>
      <c r="G33" s="61" t="s">
        <v>189</v>
      </c>
      <c r="H33" s="62" t="s">
        <v>67</v>
      </c>
      <c r="I33" s="52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>
        <v>22.8</v>
      </c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</row>
    <row r="34" spans="1:39" s="59" customFormat="1">
      <c r="B34" s="59" t="s">
        <v>190</v>
      </c>
      <c r="E34" s="60">
        <v>20</v>
      </c>
      <c r="F34" s="59" t="s">
        <v>191</v>
      </c>
      <c r="G34" s="61" t="s">
        <v>189</v>
      </c>
      <c r="H34" s="62" t="s">
        <v>67</v>
      </c>
      <c r="I34" s="52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>
        <v>20</v>
      </c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</row>
    <row r="35" spans="1:39" s="59" customFormat="1">
      <c r="B35" s="59" t="s">
        <v>162</v>
      </c>
      <c r="C35" s="59" t="s">
        <v>189</v>
      </c>
      <c r="D35" s="59">
        <v>3452</v>
      </c>
      <c r="E35" s="60">
        <v>129.69999999999999</v>
      </c>
      <c r="F35" s="59" t="s">
        <v>121</v>
      </c>
      <c r="G35" s="61" t="s">
        <v>192</v>
      </c>
      <c r="H35" s="62" t="s">
        <v>67</v>
      </c>
      <c r="I35" s="52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>
        <v>129.69999999999999</v>
      </c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</row>
    <row r="36" spans="1:39" s="59" customFormat="1">
      <c r="B36" s="59" t="s">
        <v>193</v>
      </c>
      <c r="C36" s="59" t="s">
        <v>171</v>
      </c>
      <c r="D36" s="59">
        <v>7744</v>
      </c>
      <c r="E36" s="60">
        <v>495</v>
      </c>
      <c r="F36" s="59" t="s">
        <v>194</v>
      </c>
      <c r="G36" s="61" t="s">
        <v>192</v>
      </c>
      <c r="H36" s="62" t="s">
        <v>67</v>
      </c>
      <c r="I36" s="52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>
        <v>495</v>
      </c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</row>
    <row r="37" spans="1:39" s="59" customFormat="1">
      <c r="B37" s="59" t="s">
        <v>149</v>
      </c>
      <c r="D37" s="59" t="s">
        <v>120</v>
      </c>
      <c r="E37" s="60">
        <v>1448.24</v>
      </c>
      <c r="F37" s="59" t="s">
        <v>121</v>
      </c>
      <c r="G37" s="61" t="s">
        <v>195</v>
      </c>
      <c r="H37" s="62" t="s">
        <v>67</v>
      </c>
      <c r="I37" s="52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>
        <v>1448.24</v>
      </c>
      <c r="AJ37" s="63"/>
      <c r="AK37" s="63"/>
      <c r="AL37" s="63"/>
      <c r="AM37" s="63"/>
    </row>
    <row r="38" spans="1:39" s="59" customFormat="1">
      <c r="B38" s="59" t="s">
        <v>196</v>
      </c>
      <c r="C38" s="59" t="s">
        <v>185</v>
      </c>
      <c r="D38" s="59">
        <v>7425327</v>
      </c>
      <c r="E38" s="60">
        <v>440.81</v>
      </c>
      <c r="F38" s="59" t="s">
        <v>197</v>
      </c>
      <c r="G38" s="61" t="s">
        <v>198</v>
      </c>
      <c r="H38" s="62" t="s">
        <v>67</v>
      </c>
      <c r="I38" s="52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>
        <v>440.81</v>
      </c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</row>
    <row r="39" spans="1:39" s="59" customFormat="1">
      <c r="B39" s="59" t="s">
        <v>199</v>
      </c>
      <c r="E39" s="60">
        <v>360</v>
      </c>
      <c r="F39" s="59" t="s">
        <v>200</v>
      </c>
      <c r="G39" s="61" t="s">
        <v>198</v>
      </c>
      <c r="H39" s="62" t="s">
        <v>67</v>
      </c>
      <c r="I39" s="52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>
        <v>360</v>
      </c>
      <c r="AI39" s="63"/>
      <c r="AJ39" s="63"/>
      <c r="AK39" s="63"/>
      <c r="AL39" s="63"/>
      <c r="AM39" s="63"/>
    </row>
    <row r="40" spans="1:39" s="59" customFormat="1">
      <c r="A40" s="58"/>
      <c r="B40" s="59" t="s">
        <v>136</v>
      </c>
      <c r="C40" s="59" t="s">
        <v>201</v>
      </c>
      <c r="D40" s="59">
        <v>15183</v>
      </c>
      <c r="E40" s="60">
        <v>400</v>
      </c>
      <c r="G40" s="61" t="s">
        <v>202</v>
      </c>
      <c r="H40" s="62" t="s">
        <v>67</v>
      </c>
      <c r="I40" s="52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>
        <v>400</v>
      </c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</row>
    <row r="41" spans="1:39" s="59" customFormat="1">
      <c r="B41" s="59" t="s">
        <v>203</v>
      </c>
      <c r="C41" s="59" t="s">
        <v>204</v>
      </c>
      <c r="D41" s="59">
        <v>2019293</v>
      </c>
      <c r="E41" s="60">
        <v>756</v>
      </c>
      <c r="G41" s="61" t="s">
        <v>202</v>
      </c>
      <c r="H41" s="62" t="s">
        <v>67</v>
      </c>
      <c r="I41" s="52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>
        <v>756</v>
      </c>
      <c r="AG41" s="63"/>
      <c r="AH41" s="63"/>
      <c r="AI41" s="63"/>
      <c r="AJ41" s="63"/>
      <c r="AK41" s="63"/>
      <c r="AL41" s="63"/>
      <c r="AM41" s="63"/>
    </row>
    <row r="42" spans="1:39" s="59" customFormat="1">
      <c r="B42" s="59" t="s">
        <v>68</v>
      </c>
      <c r="E42" s="60">
        <v>1262</v>
      </c>
      <c r="G42" s="61" t="s">
        <v>202</v>
      </c>
      <c r="H42" s="62" t="s">
        <v>67</v>
      </c>
      <c r="I42" s="52">
        <v>1262</v>
      </c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</row>
    <row r="43" spans="1:39" s="59" customFormat="1">
      <c r="B43" s="59" t="s">
        <v>122</v>
      </c>
      <c r="E43" s="60">
        <v>1373.65</v>
      </c>
      <c r="G43" s="61" t="s">
        <v>202</v>
      </c>
      <c r="H43" s="62" t="s">
        <v>67</v>
      </c>
      <c r="I43" s="52">
        <v>1373.65</v>
      </c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</row>
    <row r="44" spans="1:39" s="59" customFormat="1">
      <c r="B44" s="59" t="s">
        <v>141</v>
      </c>
      <c r="E44" s="60">
        <v>293.23</v>
      </c>
      <c r="F44" s="59" t="s">
        <v>167</v>
      </c>
      <c r="G44" s="61" t="s">
        <v>201</v>
      </c>
      <c r="H44" s="62" t="s">
        <v>67</v>
      </c>
      <c r="I44" s="52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>
        <v>293.23</v>
      </c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</row>
    <row r="45" spans="1:39" s="59" customFormat="1">
      <c r="A45" s="58">
        <v>43525</v>
      </c>
      <c r="B45" s="59" t="s">
        <v>205</v>
      </c>
      <c r="C45" s="59" t="s">
        <v>206</v>
      </c>
      <c r="D45" s="59">
        <v>19536</v>
      </c>
      <c r="E45" s="60">
        <v>342.76</v>
      </c>
      <c r="F45" s="59" t="s">
        <v>207</v>
      </c>
      <c r="G45" s="61" t="s">
        <v>208</v>
      </c>
      <c r="H45" s="62" t="s">
        <v>67</v>
      </c>
      <c r="I45" s="52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>
        <v>342.76</v>
      </c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</row>
    <row r="46" spans="1:39" s="59" customFormat="1">
      <c r="B46" s="59" t="s">
        <v>162</v>
      </c>
      <c r="C46" s="59" t="s">
        <v>209</v>
      </c>
      <c r="D46" s="59">
        <v>3466</v>
      </c>
      <c r="E46" s="60">
        <v>41.7</v>
      </c>
      <c r="F46" s="59" t="s">
        <v>210</v>
      </c>
      <c r="G46" s="61" t="s">
        <v>211</v>
      </c>
      <c r="H46" s="62" t="s">
        <v>67</v>
      </c>
      <c r="I46" s="52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>
        <v>41.7</v>
      </c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</row>
    <row r="47" spans="1:39" s="59" customFormat="1">
      <c r="B47" s="59" t="s">
        <v>74</v>
      </c>
      <c r="C47" s="59" t="s">
        <v>212</v>
      </c>
      <c r="D47" s="59">
        <v>688</v>
      </c>
      <c r="E47" s="60">
        <v>210</v>
      </c>
      <c r="F47" s="59" t="s">
        <v>213</v>
      </c>
      <c r="G47" s="61" t="s">
        <v>214</v>
      </c>
      <c r="H47" s="62" t="s">
        <v>67</v>
      </c>
      <c r="I47" s="52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>
        <v>210</v>
      </c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</row>
    <row r="48" spans="1:39" s="59" customFormat="1">
      <c r="A48" s="58"/>
      <c r="B48" s="59" t="s">
        <v>196</v>
      </c>
      <c r="C48" s="59" t="s">
        <v>215</v>
      </c>
      <c r="D48" s="59">
        <v>7323992</v>
      </c>
      <c r="E48" s="60">
        <v>542.82000000000005</v>
      </c>
      <c r="F48" s="59" t="s">
        <v>216</v>
      </c>
      <c r="G48" s="61" t="s">
        <v>217</v>
      </c>
      <c r="H48" s="62" t="s">
        <v>67</v>
      </c>
      <c r="I48" s="52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>
        <v>542.82000000000005</v>
      </c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</row>
    <row r="49" spans="1:39" s="59" customFormat="1">
      <c r="B49" s="59" t="s">
        <v>71</v>
      </c>
      <c r="E49" s="60">
        <v>50.3</v>
      </c>
      <c r="F49" s="59" t="s">
        <v>72</v>
      </c>
      <c r="G49" s="61" t="s">
        <v>218</v>
      </c>
      <c r="H49" s="62" t="s">
        <v>67</v>
      </c>
      <c r="I49" s="52"/>
      <c r="J49" s="60">
        <v>50.3</v>
      </c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</row>
    <row r="50" spans="1:39" s="59" customFormat="1">
      <c r="B50" s="59" t="s">
        <v>149</v>
      </c>
      <c r="D50" s="59" t="s">
        <v>120</v>
      </c>
      <c r="E50" s="60">
        <v>1448.24</v>
      </c>
      <c r="F50" s="59" t="s">
        <v>121</v>
      </c>
      <c r="G50" s="61" t="s">
        <v>219</v>
      </c>
      <c r="H50" s="62" t="s">
        <v>67</v>
      </c>
      <c r="I50" s="52"/>
      <c r="J50" s="60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>
        <v>1448.24</v>
      </c>
      <c r="AJ50" s="63"/>
      <c r="AK50" s="63"/>
      <c r="AL50" s="63"/>
      <c r="AM50" s="63"/>
    </row>
    <row r="51" spans="1:39" s="59" customFormat="1">
      <c r="B51" s="59" t="s">
        <v>70</v>
      </c>
      <c r="C51" s="59">
        <v>96.64</v>
      </c>
      <c r="E51" s="60">
        <v>96.64</v>
      </c>
      <c r="G51" s="61" t="s">
        <v>220</v>
      </c>
      <c r="H51" s="62" t="s">
        <v>67</v>
      </c>
      <c r="I51" s="52"/>
      <c r="J51" s="60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>
        <v>96.64</v>
      </c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</row>
    <row r="52" spans="1:39" s="59" customFormat="1">
      <c r="B52" s="59" t="s">
        <v>221</v>
      </c>
      <c r="C52" s="59">
        <v>120</v>
      </c>
      <c r="E52" s="60">
        <v>120</v>
      </c>
      <c r="G52" s="61" t="s">
        <v>220</v>
      </c>
      <c r="H52" s="62" t="s">
        <v>67</v>
      </c>
      <c r="I52" s="52"/>
      <c r="J52" s="60"/>
      <c r="K52" s="63"/>
      <c r="L52" s="63"/>
      <c r="M52" s="63"/>
      <c r="N52" s="63">
        <v>120</v>
      </c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</row>
    <row r="53" spans="1:39" s="59" customFormat="1">
      <c r="B53" s="59" t="s">
        <v>162</v>
      </c>
      <c r="C53" s="59">
        <v>208.96</v>
      </c>
      <c r="E53" s="60">
        <v>208.96</v>
      </c>
      <c r="G53" s="61" t="s">
        <v>220</v>
      </c>
      <c r="H53" s="62" t="s">
        <v>67</v>
      </c>
      <c r="I53" s="52"/>
      <c r="J53" s="60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>
        <v>208.96</v>
      </c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</row>
    <row r="54" spans="1:39" s="59" customFormat="1">
      <c r="B54" s="59" t="s">
        <v>133</v>
      </c>
      <c r="C54" s="59">
        <v>350</v>
      </c>
      <c r="E54" s="60">
        <v>350</v>
      </c>
      <c r="G54" s="61" t="s">
        <v>220</v>
      </c>
      <c r="H54" s="62" t="s">
        <v>67</v>
      </c>
      <c r="I54" s="52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>
        <v>350</v>
      </c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</row>
    <row r="55" spans="1:39" s="59" customFormat="1">
      <c r="B55" s="59" t="s">
        <v>136</v>
      </c>
      <c r="C55" s="59">
        <v>400</v>
      </c>
      <c r="E55" s="60">
        <v>400</v>
      </c>
      <c r="G55" s="61" t="s">
        <v>220</v>
      </c>
      <c r="H55" s="62" t="s">
        <v>67</v>
      </c>
      <c r="I55" s="52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>
        <v>400</v>
      </c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</row>
    <row r="56" spans="1:39" s="59" customFormat="1">
      <c r="B56" s="59" t="s">
        <v>68</v>
      </c>
      <c r="C56" s="59">
        <v>1326.29</v>
      </c>
      <c r="E56" s="60">
        <v>1326.29</v>
      </c>
      <c r="G56" s="61" t="s">
        <v>220</v>
      </c>
      <c r="H56" s="62" t="s">
        <v>67</v>
      </c>
      <c r="I56" s="52">
        <v>1326.29</v>
      </c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</row>
    <row r="57" spans="1:39" s="59" customFormat="1">
      <c r="B57" s="59" t="s">
        <v>122</v>
      </c>
      <c r="C57" s="59">
        <v>1334.1</v>
      </c>
      <c r="E57" s="60">
        <v>1334.1</v>
      </c>
      <c r="G57" s="61" t="s">
        <v>220</v>
      </c>
      <c r="H57" s="62" t="s">
        <v>67</v>
      </c>
      <c r="I57" s="52">
        <v>1334.1</v>
      </c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</row>
    <row r="58" spans="1:39" s="59" customFormat="1">
      <c r="E58" s="60"/>
      <c r="G58" s="61"/>
      <c r="I58" s="52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</row>
    <row r="59" spans="1:39" s="59" customFormat="1">
      <c r="E59" s="60"/>
      <c r="G59" s="61"/>
      <c r="I59" s="52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</row>
    <row r="60" spans="1:39" s="59" customFormat="1">
      <c r="E60" s="60"/>
      <c r="G60" s="61"/>
      <c r="I60" s="52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</row>
    <row r="61" spans="1:39" s="59" customFormat="1">
      <c r="E61" s="60"/>
      <c r="G61" s="61"/>
      <c r="I61" s="52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</row>
    <row r="62" spans="1:39" s="59" customFormat="1">
      <c r="E62" s="60"/>
      <c r="G62" s="61"/>
      <c r="I62" s="52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</row>
    <row r="63" spans="1:39" s="59" customFormat="1">
      <c r="A63" s="58"/>
      <c r="E63" s="60"/>
      <c r="G63" s="61"/>
      <c r="I63" s="52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</row>
    <row r="64" spans="1:39" s="59" customFormat="1">
      <c r="E64" s="60"/>
      <c r="G64" s="61"/>
      <c r="I64" s="52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</row>
    <row r="65" spans="5:39" s="59" customFormat="1">
      <c r="E65" s="60"/>
      <c r="G65" s="61"/>
      <c r="I65" s="52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</row>
    <row r="66" spans="5:39" s="59" customFormat="1">
      <c r="E66" s="60"/>
      <c r="G66" s="61"/>
      <c r="I66" s="52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</row>
    <row r="67" spans="5:39" s="59" customFormat="1">
      <c r="E67" s="60"/>
      <c r="G67" s="61"/>
      <c r="I67" s="52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</row>
    <row r="68" spans="5:39" s="59" customFormat="1">
      <c r="E68" s="60"/>
      <c r="G68" s="61"/>
      <c r="I68" s="52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</row>
    <row r="69" spans="5:39" s="59" customFormat="1">
      <c r="E69" s="60"/>
      <c r="G69" s="61"/>
      <c r="I69" s="52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</row>
    <row r="70" spans="5:39" s="59" customFormat="1">
      <c r="E70" s="60"/>
      <c r="G70" s="61"/>
      <c r="I70" s="52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</row>
    <row r="71" spans="5:39" s="59" customFormat="1">
      <c r="E71" s="60"/>
      <c r="G71" s="61"/>
      <c r="I71" s="52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</row>
    <row r="72" spans="5:39" s="59" customFormat="1">
      <c r="E72" s="60"/>
      <c r="G72" s="61"/>
      <c r="I72" s="52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</row>
    <row r="73" spans="5:39" s="59" customFormat="1">
      <c r="E73" s="60"/>
      <c r="G73" s="61"/>
      <c r="I73" s="52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</row>
    <row r="74" spans="5:39" s="59" customFormat="1">
      <c r="E74" s="60"/>
      <c r="G74" s="61"/>
      <c r="I74" s="52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</row>
    <row r="75" spans="5:39" s="59" customFormat="1">
      <c r="E75" s="60"/>
      <c r="G75" s="61"/>
      <c r="I75" s="52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</row>
    <row r="76" spans="5:39" s="59" customFormat="1">
      <c r="E76" s="60"/>
      <c r="G76" s="61"/>
      <c r="I76" s="52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</row>
    <row r="77" spans="5:39" s="59" customFormat="1">
      <c r="E77" s="60"/>
      <c r="G77" s="61"/>
      <c r="I77" s="52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</row>
    <row r="78" spans="5:39" s="59" customFormat="1">
      <c r="E78" s="60"/>
      <c r="G78" s="61"/>
      <c r="I78" s="52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</row>
    <row r="79" spans="5:39" s="59" customFormat="1">
      <c r="E79" s="60"/>
      <c r="G79" s="61"/>
      <c r="I79" s="52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</row>
    <row r="80" spans="5:39" s="59" customFormat="1">
      <c r="E80" s="60"/>
      <c r="G80" s="61"/>
      <c r="I80" s="52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</row>
    <row r="81" spans="1:39" s="59" customFormat="1">
      <c r="E81" s="60"/>
      <c r="G81" s="61"/>
      <c r="I81" s="52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</row>
    <row r="82" spans="1:39" s="59" customFormat="1">
      <c r="E82" s="60"/>
      <c r="G82" s="61"/>
      <c r="I82" s="52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</row>
    <row r="83" spans="1:39" s="59" customFormat="1">
      <c r="A83" s="58"/>
      <c r="E83" s="60"/>
      <c r="G83" s="61"/>
      <c r="I83" s="52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</row>
    <row r="84" spans="1:39" s="59" customFormat="1">
      <c r="E84" s="60"/>
      <c r="G84" s="61"/>
      <c r="I84" s="52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</row>
    <row r="85" spans="1:39" s="59" customFormat="1">
      <c r="E85" s="60"/>
      <c r="G85" s="61"/>
      <c r="I85" s="52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</row>
    <row r="86" spans="1:39" s="59" customFormat="1">
      <c r="E86" s="60"/>
      <c r="G86" s="61"/>
      <c r="I86" s="52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</row>
    <row r="87" spans="1:39" s="59" customFormat="1">
      <c r="E87" s="60"/>
      <c r="G87" s="61"/>
      <c r="I87" s="52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</row>
    <row r="88" spans="1:39" s="59" customFormat="1">
      <c r="E88" s="60"/>
      <c r="G88" s="61"/>
      <c r="I88" s="52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</row>
    <row r="89" spans="1:39" s="59" customFormat="1">
      <c r="E89" s="60"/>
      <c r="G89" s="61"/>
      <c r="I89" s="52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</row>
    <row r="90" spans="1:39" s="59" customFormat="1">
      <c r="E90" s="60"/>
      <c r="G90" s="61"/>
      <c r="I90" s="52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</row>
    <row r="91" spans="1:39" s="59" customFormat="1">
      <c r="E91" s="60"/>
      <c r="G91" s="61"/>
      <c r="I91" s="52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</row>
    <row r="92" spans="1:39" s="59" customFormat="1">
      <c r="E92" s="60"/>
      <c r="G92" s="61"/>
      <c r="I92" s="52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</row>
    <row r="93" spans="1:39" s="59" customFormat="1">
      <c r="E93" s="60"/>
      <c r="G93" s="61"/>
      <c r="I93" s="52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</row>
    <row r="94" spans="1:39" s="59" customFormat="1">
      <c r="E94" s="60"/>
      <c r="G94" s="61"/>
      <c r="I94" s="52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</row>
    <row r="95" spans="1:39" s="59" customFormat="1">
      <c r="E95" s="60"/>
      <c r="G95" s="61"/>
      <c r="I95" s="52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</row>
    <row r="96" spans="1:39" s="59" customFormat="1">
      <c r="E96" s="60"/>
      <c r="G96" s="61"/>
      <c r="I96" s="52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</row>
    <row r="97" spans="1:39" s="59" customFormat="1">
      <c r="E97" s="60"/>
      <c r="G97" s="61"/>
      <c r="I97" s="52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</row>
    <row r="98" spans="1:39" s="59" customFormat="1">
      <c r="E98" s="60"/>
      <c r="G98" s="61"/>
      <c r="I98" s="60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</row>
    <row r="99" spans="1:39" s="59" customFormat="1">
      <c r="E99" s="60"/>
      <c r="G99" s="61"/>
      <c r="I99" s="60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</row>
    <row r="100" spans="1:39" s="59" customFormat="1">
      <c r="E100" s="60"/>
      <c r="G100" s="61"/>
      <c r="I100" s="52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</row>
    <row r="101" spans="1:39" s="59" customFormat="1">
      <c r="E101" s="60"/>
      <c r="G101" s="61"/>
      <c r="I101" s="52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</row>
    <row r="102" spans="1:39" s="59" customFormat="1">
      <c r="E102" s="60"/>
      <c r="G102" s="61"/>
      <c r="I102" s="52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</row>
    <row r="103" spans="1:39" s="59" customFormat="1">
      <c r="E103" s="60"/>
      <c r="G103" s="61"/>
      <c r="I103" s="52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</row>
    <row r="104" spans="1:39" s="59" customFormat="1">
      <c r="A104" s="58"/>
      <c r="E104" s="60"/>
      <c r="G104" s="61"/>
      <c r="I104" s="52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</row>
    <row r="105" spans="1:39" s="59" customFormat="1">
      <c r="E105" s="60"/>
      <c r="G105" s="61"/>
      <c r="I105" s="52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</row>
    <row r="106" spans="1:39" s="59" customFormat="1">
      <c r="E106" s="60"/>
      <c r="G106" s="61"/>
      <c r="I106" s="52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</row>
    <row r="107" spans="1:39" s="59" customFormat="1">
      <c r="E107" s="60"/>
      <c r="G107" s="61"/>
      <c r="I107" s="52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</row>
    <row r="108" spans="1:39" s="59" customFormat="1">
      <c r="E108" s="60"/>
      <c r="G108" s="61"/>
      <c r="I108" s="52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</row>
    <row r="109" spans="1:39" s="59" customFormat="1">
      <c r="E109" s="60"/>
      <c r="G109" s="61"/>
      <c r="I109" s="52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</row>
    <row r="110" spans="1:39" s="59" customFormat="1">
      <c r="E110" s="60"/>
      <c r="G110" s="61"/>
      <c r="I110" s="52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</row>
    <row r="111" spans="1:39" s="59" customFormat="1">
      <c r="E111" s="60"/>
      <c r="G111" s="61"/>
      <c r="I111" s="52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</row>
    <row r="112" spans="1:39" s="59" customFormat="1">
      <c r="E112" s="60"/>
      <c r="G112" s="61"/>
      <c r="I112" s="52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</row>
    <row r="113" spans="1:39" s="59" customFormat="1">
      <c r="E113" s="60"/>
      <c r="G113" s="61"/>
      <c r="I113" s="52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</row>
    <row r="114" spans="1:39" s="59" customFormat="1">
      <c r="E114" s="60"/>
      <c r="G114" s="61"/>
      <c r="I114" s="52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</row>
    <row r="115" spans="1:39" s="59" customFormat="1">
      <c r="E115" s="60"/>
      <c r="G115" s="61"/>
      <c r="I115" s="52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</row>
    <row r="116" spans="1:39" s="59" customFormat="1">
      <c r="E116" s="60"/>
      <c r="G116" s="61"/>
      <c r="I116" s="52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</row>
    <row r="117" spans="1:39" s="59" customFormat="1">
      <c r="A117" s="58"/>
      <c r="E117" s="60"/>
      <c r="G117" s="61"/>
      <c r="I117" s="52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</row>
    <row r="118" spans="1:39" s="59" customFormat="1">
      <c r="E118" s="60"/>
      <c r="G118" s="61"/>
      <c r="I118" s="52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</row>
    <row r="119" spans="1:39" s="59" customFormat="1">
      <c r="E119" s="60"/>
      <c r="G119" s="61"/>
      <c r="I119" s="52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</row>
    <row r="120" spans="1:39" s="59" customFormat="1">
      <c r="E120" s="60"/>
      <c r="G120" s="61"/>
      <c r="I120" s="52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</row>
    <row r="121" spans="1:39" s="59" customFormat="1">
      <c r="E121" s="60"/>
      <c r="G121" s="61"/>
      <c r="I121" s="52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</row>
    <row r="122" spans="1:39" s="59" customFormat="1">
      <c r="E122" s="60"/>
      <c r="G122" s="61"/>
      <c r="I122" s="52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</row>
    <row r="123" spans="1:39" s="59" customFormat="1">
      <c r="E123" s="60"/>
      <c r="G123" s="61"/>
      <c r="I123" s="52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</row>
    <row r="124" spans="1:39" s="59" customFormat="1">
      <c r="E124" s="60"/>
      <c r="G124" s="61"/>
      <c r="I124" s="52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</row>
    <row r="125" spans="1:39" s="59" customFormat="1">
      <c r="E125" s="60"/>
      <c r="G125" s="61"/>
      <c r="I125" s="52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</row>
    <row r="126" spans="1:39" s="59" customFormat="1">
      <c r="E126" s="60"/>
      <c r="G126" s="61"/>
      <c r="I126" s="52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</row>
    <row r="127" spans="1:39" s="59" customFormat="1">
      <c r="E127" s="60"/>
      <c r="G127" s="61"/>
      <c r="I127" s="52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</row>
    <row r="128" spans="1:39" s="59" customFormat="1">
      <c r="E128" s="60"/>
      <c r="G128" s="61"/>
      <c r="I128" s="52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</row>
    <row r="129" spans="5:39" s="59" customFormat="1">
      <c r="E129" s="60"/>
      <c r="G129" s="61"/>
      <c r="I129" s="52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</row>
    <row r="130" spans="5:39" s="59" customFormat="1">
      <c r="E130" s="60"/>
      <c r="G130" s="61"/>
      <c r="I130" s="52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</row>
    <row r="131" spans="5:39" s="59" customFormat="1">
      <c r="E131" s="60"/>
      <c r="G131" s="61"/>
      <c r="I131" s="52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</row>
    <row r="132" spans="5:39" s="59" customFormat="1">
      <c r="E132" s="60"/>
      <c r="G132" s="61"/>
      <c r="I132" s="52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</row>
    <row r="133" spans="5:39" s="59" customFormat="1">
      <c r="E133" s="60"/>
      <c r="G133" s="61"/>
      <c r="I133" s="52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</row>
    <row r="134" spans="5:39" s="59" customFormat="1">
      <c r="E134" s="60"/>
      <c r="G134" s="61"/>
      <c r="I134" s="52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</row>
    <row r="135" spans="5:39" s="59" customFormat="1">
      <c r="E135" s="60"/>
      <c r="G135" s="61"/>
      <c r="I135" s="52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</row>
    <row r="136" spans="5:39" s="59" customFormat="1">
      <c r="E136" s="60"/>
      <c r="G136" s="61"/>
      <c r="I136" s="52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</row>
    <row r="137" spans="5:39" s="59" customFormat="1">
      <c r="E137" s="60"/>
      <c r="G137" s="61"/>
      <c r="I137" s="52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</row>
    <row r="138" spans="5:39" s="59" customFormat="1">
      <c r="E138" s="60"/>
      <c r="G138" s="61"/>
      <c r="I138" s="52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</row>
    <row r="139" spans="5:39" s="59" customFormat="1">
      <c r="E139" s="60"/>
      <c r="G139" s="61"/>
      <c r="I139" s="52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</row>
    <row r="140" spans="5:39" s="59" customFormat="1">
      <c r="E140" s="60"/>
      <c r="G140" s="61"/>
      <c r="I140" s="52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</row>
    <row r="141" spans="5:39" s="59" customFormat="1">
      <c r="E141" s="60"/>
      <c r="G141" s="61"/>
      <c r="I141" s="52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</row>
    <row r="142" spans="5:39" s="59" customFormat="1">
      <c r="E142" s="60"/>
      <c r="G142" s="61"/>
      <c r="I142" s="52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</row>
    <row r="143" spans="5:39" s="59" customFormat="1">
      <c r="E143" s="60"/>
      <c r="G143" s="61"/>
      <c r="I143" s="52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</row>
    <row r="144" spans="5:39" s="59" customFormat="1">
      <c r="E144" s="60"/>
      <c r="G144" s="61"/>
      <c r="I144" s="52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</row>
    <row r="145" spans="5:39" s="59" customFormat="1">
      <c r="E145" s="60"/>
      <c r="G145" s="61"/>
      <c r="I145" s="52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</row>
    <row r="146" spans="5:39" s="59" customFormat="1">
      <c r="E146" s="60"/>
      <c r="G146" s="61"/>
      <c r="I146" s="52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</row>
    <row r="147" spans="5:39" s="59" customFormat="1">
      <c r="E147" s="60"/>
      <c r="G147" s="61"/>
      <c r="I147" s="52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</row>
    <row r="148" spans="5:39" s="59" customFormat="1">
      <c r="E148" s="60"/>
      <c r="G148" s="61"/>
      <c r="I148" s="52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</row>
    <row r="149" spans="5:39" s="59" customFormat="1">
      <c r="E149" s="60"/>
      <c r="G149" s="61"/>
      <c r="I149" s="52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</row>
    <row r="150" spans="5:39" s="59" customFormat="1">
      <c r="E150" s="60"/>
      <c r="G150" s="61"/>
      <c r="I150" s="52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</row>
    <row r="151" spans="5:39" s="59" customFormat="1">
      <c r="E151" s="60"/>
      <c r="G151" s="61"/>
      <c r="I151" s="52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</row>
    <row r="152" spans="5:39" s="59" customFormat="1">
      <c r="E152" s="60"/>
      <c r="G152" s="61"/>
      <c r="I152" s="52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</row>
    <row r="153" spans="5:39" s="59" customFormat="1">
      <c r="E153" s="60"/>
      <c r="G153" s="61"/>
      <c r="I153" s="52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</row>
    <row r="154" spans="5:39" s="59" customFormat="1">
      <c r="E154" s="60"/>
      <c r="G154" s="61"/>
      <c r="I154" s="52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</row>
    <row r="155" spans="5:39" s="59" customFormat="1">
      <c r="E155" s="60"/>
      <c r="G155" s="61"/>
      <c r="I155" s="52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0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</row>
    <row r="156" spans="5:39" s="59" customFormat="1">
      <c r="E156" s="60"/>
      <c r="G156" s="61"/>
      <c r="I156" s="52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0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</row>
    <row r="157" spans="5:39" s="59" customFormat="1">
      <c r="E157" s="60"/>
      <c r="G157" s="61"/>
      <c r="I157" s="52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0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</row>
    <row r="158" spans="5:39" s="59" customFormat="1">
      <c r="E158" s="60"/>
      <c r="G158" s="61"/>
      <c r="I158" s="52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0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</row>
    <row r="159" spans="5:39" s="59" customFormat="1">
      <c r="E159" s="60"/>
      <c r="G159" s="61"/>
      <c r="I159" s="52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</row>
    <row r="160" spans="5:39" s="59" customFormat="1">
      <c r="E160" s="60"/>
      <c r="G160" s="61"/>
      <c r="I160" s="52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</row>
    <row r="161" spans="5:39" s="59" customFormat="1">
      <c r="E161" s="60"/>
      <c r="G161" s="61"/>
      <c r="I161" s="52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</row>
    <row r="162" spans="5:39" s="59" customFormat="1">
      <c r="E162" s="60"/>
      <c r="G162" s="61"/>
      <c r="I162" s="52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</row>
    <row r="163" spans="5:39" s="59" customFormat="1">
      <c r="E163" s="60"/>
      <c r="G163" s="61"/>
      <c r="I163" s="52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</row>
    <row r="164" spans="5:39" s="59" customFormat="1">
      <c r="E164" s="60"/>
      <c r="G164" s="61"/>
      <c r="I164" s="52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</row>
    <row r="165" spans="5:39" s="59" customFormat="1">
      <c r="E165" s="60"/>
      <c r="G165" s="61"/>
      <c r="I165" s="52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</row>
    <row r="166" spans="5:39" s="59" customFormat="1">
      <c r="E166" s="60"/>
      <c r="G166" s="61"/>
      <c r="I166" s="52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</row>
    <row r="167" spans="5:39" s="59" customFormat="1">
      <c r="E167" s="60"/>
      <c r="G167" s="61"/>
      <c r="I167" s="52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</row>
    <row r="168" spans="5:39" s="59" customFormat="1">
      <c r="E168" s="60"/>
      <c r="G168" s="61"/>
      <c r="I168" s="52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</row>
    <row r="169" spans="5:39" s="59" customFormat="1">
      <c r="E169" s="60"/>
      <c r="G169" s="61"/>
      <c r="I169" s="52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</row>
    <row r="170" spans="5:39" s="59" customFormat="1">
      <c r="E170" s="60"/>
      <c r="G170" s="61"/>
      <c r="I170" s="52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</row>
    <row r="171" spans="5:39" s="59" customFormat="1">
      <c r="E171" s="60"/>
      <c r="G171" s="61"/>
      <c r="I171" s="52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</row>
    <row r="172" spans="5:39" s="59" customFormat="1">
      <c r="E172" s="60"/>
      <c r="G172" s="61"/>
      <c r="I172" s="52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</row>
    <row r="173" spans="5:39" s="59" customFormat="1">
      <c r="E173" s="60"/>
      <c r="G173" s="61"/>
      <c r="I173" s="52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</row>
    <row r="174" spans="5:39" s="59" customFormat="1">
      <c r="E174" s="60"/>
      <c r="G174" s="61"/>
      <c r="I174" s="52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</row>
    <row r="175" spans="5:39" s="59" customFormat="1">
      <c r="E175" s="60"/>
      <c r="G175" s="61"/>
      <c r="I175" s="52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</row>
    <row r="176" spans="5:39" s="59" customFormat="1">
      <c r="E176" s="60"/>
      <c r="G176" s="61"/>
      <c r="I176" s="52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</row>
    <row r="177" spans="5:39" s="59" customFormat="1">
      <c r="E177" s="60"/>
      <c r="G177" s="61"/>
      <c r="I177" s="52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</row>
    <row r="178" spans="5:39" s="59" customFormat="1">
      <c r="E178" s="60"/>
      <c r="G178" s="61"/>
      <c r="I178" s="52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</row>
    <row r="179" spans="5:39" s="59" customFormat="1">
      <c r="E179" s="60"/>
      <c r="G179" s="61"/>
      <c r="I179" s="52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</row>
    <row r="180" spans="5:39" s="59" customFormat="1">
      <c r="E180" s="60"/>
      <c r="G180" s="61"/>
      <c r="I180" s="52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</row>
    <row r="181" spans="5:39" s="59" customFormat="1">
      <c r="E181" s="60"/>
      <c r="G181" s="61"/>
      <c r="I181" s="52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</row>
    <row r="182" spans="5:39" s="59" customFormat="1">
      <c r="E182" s="60"/>
      <c r="G182" s="61"/>
      <c r="I182" s="52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</row>
    <row r="183" spans="5:39" s="59" customFormat="1">
      <c r="E183" s="60"/>
      <c r="G183" s="61"/>
      <c r="I183" s="52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</row>
    <row r="184" spans="5:39" s="59" customFormat="1">
      <c r="E184" s="60"/>
      <c r="G184" s="61"/>
      <c r="I184" s="52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</row>
    <row r="185" spans="5:39" s="59" customFormat="1">
      <c r="E185" s="60"/>
      <c r="G185" s="61"/>
      <c r="I185" s="52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</row>
    <row r="186" spans="5:39" s="59" customFormat="1">
      <c r="E186" s="60"/>
      <c r="G186" s="61"/>
      <c r="I186" s="52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</row>
    <row r="187" spans="5:39" s="59" customFormat="1">
      <c r="E187" s="60"/>
      <c r="G187" s="61"/>
      <c r="I187" s="63"/>
      <c r="J187" s="63"/>
      <c r="K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</row>
    <row r="188" spans="5:39" s="59" customFormat="1">
      <c r="E188" s="60"/>
      <c r="G188" s="61"/>
      <c r="I188" s="52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F188" s="63"/>
      <c r="AG188" s="63"/>
      <c r="AH188" s="63"/>
      <c r="AI188" s="63"/>
      <c r="AJ188" s="63"/>
      <c r="AK188" s="63"/>
      <c r="AL188" s="63"/>
      <c r="AM188" s="63"/>
    </row>
    <row r="189" spans="5:39" s="59" customFormat="1">
      <c r="E189" s="60"/>
      <c r="G189" s="61"/>
      <c r="I189" s="52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</row>
    <row r="190" spans="5:39" s="59" customFormat="1">
      <c r="E190" s="60"/>
      <c r="G190" s="61"/>
      <c r="I190" s="52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</row>
    <row r="191" spans="5:39" s="59" customFormat="1">
      <c r="E191" s="60"/>
      <c r="G191" s="61"/>
      <c r="I191" s="52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</row>
    <row r="192" spans="5:39" s="59" customFormat="1">
      <c r="E192" s="60"/>
      <c r="G192" s="61"/>
      <c r="I192" s="52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</row>
    <row r="193" spans="5:39" s="59" customFormat="1">
      <c r="E193" s="60"/>
      <c r="G193" s="61"/>
      <c r="I193" s="52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</row>
    <row r="194" spans="5:39" s="59" customFormat="1">
      <c r="E194" s="60"/>
      <c r="G194" s="61"/>
      <c r="I194" s="52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</row>
    <row r="195" spans="5:39" s="59" customFormat="1">
      <c r="E195" s="60"/>
      <c r="G195" s="61"/>
      <c r="I195" s="52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</row>
    <row r="196" spans="5:39" s="59" customFormat="1">
      <c r="E196" s="60"/>
      <c r="G196" s="61"/>
      <c r="I196" s="52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</row>
    <row r="197" spans="5:39" s="59" customFormat="1">
      <c r="E197" s="60"/>
      <c r="G197" s="61"/>
      <c r="I197" s="52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</row>
    <row r="198" spans="5:39" s="59" customFormat="1">
      <c r="E198" s="60"/>
      <c r="G198" s="61"/>
      <c r="I198" s="52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</row>
    <row r="199" spans="5:39" s="59" customFormat="1">
      <c r="E199" s="60"/>
      <c r="G199" s="61"/>
      <c r="I199" s="52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</row>
    <row r="200" spans="5:39" s="59" customFormat="1">
      <c r="E200" s="60"/>
      <c r="G200" s="61"/>
      <c r="I200" s="52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</row>
    <row r="201" spans="5:39" s="59" customFormat="1">
      <c r="E201" s="60"/>
      <c r="G201" s="61"/>
      <c r="I201" s="52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</row>
    <row r="202" spans="5:39" s="59" customFormat="1">
      <c r="E202" s="60"/>
      <c r="G202" s="61"/>
      <c r="I202" s="52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</row>
    <row r="203" spans="5:39" s="59" customFormat="1">
      <c r="E203" s="60"/>
      <c r="G203" s="61"/>
      <c r="I203" s="52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</row>
    <row r="204" spans="5:39" s="59" customFormat="1">
      <c r="E204" s="60"/>
      <c r="G204" s="61"/>
      <c r="I204" s="52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</row>
    <row r="205" spans="5:39" s="59" customFormat="1">
      <c r="E205" s="60"/>
      <c r="G205" s="61"/>
      <c r="I205" s="52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</row>
    <row r="206" spans="5:39" s="59" customFormat="1">
      <c r="E206" s="60"/>
      <c r="I206" s="52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</row>
  </sheetData>
  <autoFilter ref="A6:AM205"/>
  <pageMargins left="0.7" right="0.7" top="0.75" bottom="0.75" header="0.3" footer="0.3"/>
  <pageSetup paperSize="9" scale="13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3"/>
  <sheetViews>
    <sheetView zoomScaleNormal="100" workbookViewId="0">
      <selection activeCell="H19" sqref="H19"/>
    </sheetView>
  </sheetViews>
  <sheetFormatPr defaultRowHeight="12.75"/>
  <cols>
    <col min="1" max="1" width="9.140625" style="81"/>
    <col min="2" max="2" width="9.5703125" style="64" bestFit="1" customWidth="1"/>
    <col min="3" max="7" width="12.140625" style="65" customWidth="1"/>
    <col min="8" max="9" width="9.140625" style="64"/>
    <col min="10" max="10" width="9.140625" style="81"/>
    <col min="11" max="11" width="9.5703125" style="64" bestFit="1" customWidth="1"/>
    <col min="12" max="16" width="12.140625" style="65" customWidth="1"/>
    <col min="17" max="16384" width="9.140625" style="64"/>
  </cols>
  <sheetData>
    <row r="1" spans="1:21" ht="15.75">
      <c r="A1" s="106" t="s">
        <v>20</v>
      </c>
      <c r="B1" s="107"/>
      <c r="C1" s="107"/>
      <c r="D1" s="107"/>
      <c r="E1" s="107"/>
      <c r="F1" s="107"/>
      <c r="G1" s="107"/>
      <c r="H1" s="108"/>
      <c r="J1" s="106" t="s">
        <v>22</v>
      </c>
      <c r="K1" s="107"/>
      <c r="L1" s="107"/>
      <c r="M1" s="107"/>
      <c r="N1" s="107"/>
      <c r="O1" s="107"/>
      <c r="P1" s="107"/>
      <c r="Q1" s="108"/>
    </row>
    <row r="2" spans="1:21">
      <c r="A2" s="85"/>
      <c r="H2" s="86"/>
      <c r="J2" s="85"/>
      <c r="Q2" s="86"/>
    </row>
    <row r="3" spans="1:21">
      <c r="A3" s="85"/>
      <c r="H3" s="86"/>
      <c r="J3" s="85"/>
      <c r="Q3" s="86"/>
    </row>
    <row r="4" spans="1:21">
      <c r="A4" s="87" t="s">
        <v>119</v>
      </c>
      <c r="H4" s="86"/>
      <c r="J4" s="87" t="s">
        <v>119</v>
      </c>
      <c r="Q4" s="86"/>
    </row>
    <row r="5" spans="1:21">
      <c r="A5" s="85"/>
      <c r="H5" s="86"/>
      <c r="J5" s="85"/>
      <c r="Q5" s="86"/>
    </row>
    <row r="6" spans="1:21">
      <c r="A6" s="85"/>
      <c r="C6" s="65" t="s">
        <v>81</v>
      </c>
      <c r="D6" s="65" t="s">
        <v>222</v>
      </c>
      <c r="E6" s="65" t="s">
        <v>85</v>
      </c>
      <c r="F6" s="65" t="s">
        <v>82</v>
      </c>
      <c r="G6" s="65" t="s">
        <v>81</v>
      </c>
      <c r="H6" s="86"/>
      <c r="J6" s="85"/>
      <c r="L6" s="65" t="s">
        <v>81</v>
      </c>
      <c r="M6" s="65" t="s">
        <v>157</v>
      </c>
      <c r="N6" s="65" t="s">
        <v>85</v>
      </c>
      <c r="O6" s="65" t="s">
        <v>82</v>
      </c>
      <c r="P6" s="65" t="s">
        <v>81</v>
      </c>
      <c r="Q6" s="86"/>
    </row>
    <row r="7" spans="1:21">
      <c r="A7" s="85"/>
      <c r="C7" s="96">
        <v>43466</v>
      </c>
      <c r="D7" s="65" t="s">
        <v>84</v>
      </c>
      <c r="E7" s="65" t="s">
        <v>83</v>
      </c>
      <c r="F7" s="65" t="s">
        <v>83</v>
      </c>
      <c r="G7" s="96">
        <v>43556</v>
      </c>
      <c r="H7" s="86"/>
      <c r="J7" s="85"/>
      <c r="L7" s="96">
        <v>43466</v>
      </c>
      <c r="M7" s="65" t="s">
        <v>84</v>
      </c>
      <c r="N7" s="65" t="s">
        <v>83</v>
      </c>
      <c r="O7" s="65" t="s">
        <v>83</v>
      </c>
      <c r="P7" s="96">
        <v>43556</v>
      </c>
      <c r="Q7" s="86"/>
    </row>
    <row r="8" spans="1:21">
      <c r="A8" s="85"/>
      <c r="G8" s="91"/>
      <c r="H8" s="86"/>
      <c r="J8" s="85"/>
      <c r="Q8" s="86"/>
    </row>
    <row r="9" spans="1:21">
      <c r="A9" s="85"/>
      <c r="B9" s="66" t="s">
        <v>88</v>
      </c>
      <c r="C9" s="67">
        <v>1908.31</v>
      </c>
      <c r="D9" s="68">
        <f ca="1">VLOOKUP(B9,[1]Income!$A$7:$Q$44,16,FALSE)</f>
        <v>3823.4379999999996</v>
      </c>
      <c r="E9" s="68">
        <f ca="1">C9+D9</f>
        <v>5731.7479999999996</v>
      </c>
      <c r="F9" s="68">
        <f>VLOOKUP(B9,[1]Income!$A$7:$Q$44,17,FALSE)</f>
        <v>0</v>
      </c>
      <c r="G9" s="69">
        <f t="shared" ref="G9:G12" ca="1" si="0">F9+E9</f>
        <v>5731.7479999999996</v>
      </c>
      <c r="H9" s="86"/>
      <c r="J9" s="85"/>
      <c r="K9" s="66" t="s">
        <v>88</v>
      </c>
      <c r="L9" s="67">
        <v>150</v>
      </c>
      <c r="M9" s="68">
        <f ca="1">VLOOKUP(K9,'[1]Ground Rents'!$A$7:$L$44,12,FALSE)</f>
        <v>150</v>
      </c>
      <c r="N9" s="68">
        <f ca="1">L9+M9</f>
        <v>300</v>
      </c>
      <c r="O9" s="68">
        <f>VLOOKUP(K9,'[1]Ground Rents'!$A$7:$M$44,13,FALSE)</f>
        <v>0</v>
      </c>
      <c r="P9" s="69">
        <f t="shared" ref="P9:P16" ca="1" si="1">O9+N9</f>
        <v>300</v>
      </c>
      <c r="Q9" s="86"/>
    </row>
    <row r="10" spans="1:21">
      <c r="A10" s="85"/>
      <c r="B10" s="70" t="s">
        <v>79</v>
      </c>
      <c r="C10" s="71">
        <v>2068.17</v>
      </c>
      <c r="D10" s="72">
        <f ca="1">VLOOKUP(B10,[1]Income!$A$7:$Q$44,16,FALSE)</f>
        <v>2071.8629999999998</v>
      </c>
      <c r="E10" s="72">
        <f t="shared" ref="E10:E12" ca="1" si="2">C10+D10</f>
        <v>4140.0329999999994</v>
      </c>
      <c r="F10" s="72">
        <f>VLOOKUP(B10,[1]Income!$A$7:$Q$44,17,FALSE)</f>
        <v>0</v>
      </c>
      <c r="G10" s="73">
        <f t="shared" ca="1" si="0"/>
        <v>4140.0329999999994</v>
      </c>
      <c r="H10" s="86"/>
      <c r="J10" s="85"/>
      <c r="K10" s="70" t="s">
        <v>90</v>
      </c>
      <c r="L10" s="71">
        <v>50</v>
      </c>
      <c r="M10" s="72">
        <f ca="1">VLOOKUP(K10,'[1]Ground Rents'!$A$7:$L$44,12,FALSE)</f>
        <v>100</v>
      </c>
      <c r="N10" s="72">
        <f t="shared" ref="N10:N16" ca="1" si="3">L10+M10</f>
        <v>150</v>
      </c>
      <c r="O10" s="72">
        <f>VLOOKUP(K10,'[1]Ground Rents'!$A$7:$M$44,13,FALSE)</f>
        <v>0</v>
      </c>
      <c r="P10" s="73">
        <f t="shared" ca="1" si="1"/>
        <v>150</v>
      </c>
      <c r="Q10" s="86"/>
    </row>
    <row r="11" spans="1:21">
      <c r="A11" s="85"/>
      <c r="B11" s="70" t="s">
        <v>80</v>
      </c>
      <c r="C11" s="71">
        <v>1258.8800000000001</v>
      </c>
      <c r="D11" s="72">
        <f ca="1">VLOOKUP(B11,[1]Income!$A$7:$Q$44,16,FALSE)</f>
        <v>2522.268</v>
      </c>
      <c r="E11" s="72">
        <f t="shared" ca="1" si="2"/>
        <v>3781.1480000000001</v>
      </c>
      <c r="F11" s="72">
        <f>VLOOKUP(B11,[1]Income!$A$7:$Q$44,17,FALSE)</f>
        <v>0</v>
      </c>
      <c r="G11" s="73">
        <f t="shared" ca="1" si="0"/>
        <v>3781.1480000000001</v>
      </c>
      <c r="H11" s="86"/>
      <c r="J11" s="85"/>
      <c r="K11" s="70" t="s">
        <v>93</v>
      </c>
      <c r="L11" s="71">
        <v>75</v>
      </c>
      <c r="M11" s="72">
        <f ca="1">VLOOKUP(K11,'[1]Ground Rents'!$A$7:$L$44,12,FALSE)</f>
        <v>150</v>
      </c>
      <c r="N11" s="72">
        <f t="shared" ca="1" si="3"/>
        <v>225</v>
      </c>
      <c r="O11" s="72">
        <f>VLOOKUP(K11,'[1]Ground Rents'!$A$7:$M$44,13,FALSE)</f>
        <v>0</v>
      </c>
      <c r="P11" s="73">
        <f t="shared" ca="1" si="1"/>
        <v>225</v>
      </c>
      <c r="Q11" s="86"/>
    </row>
    <row r="12" spans="1:21">
      <c r="A12" s="85"/>
      <c r="B12" s="74" t="s">
        <v>113</v>
      </c>
      <c r="C12" s="75">
        <v>95.2</v>
      </c>
      <c r="D12" s="76">
        <f ca="1">VLOOKUP(B12,[1]Income!$A$7:$Q$44,16,FALSE)</f>
        <v>2352.1149999999998</v>
      </c>
      <c r="E12" s="76">
        <f t="shared" ca="1" si="2"/>
        <v>2447.3149999999996</v>
      </c>
      <c r="F12" s="76">
        <f>VLOOKUP(B12,[1]Income!$A$7:$Q$44,17,FALSE)</f>
        <v>-4985.04</v>
      </c>
      <c r="G12" s="77">
        <f t="shared" ca="1" si="0"/>
        <v>-2537.7250000000004</v>
      </c>
      <c r="H12" s="86"/>
      <c r="J12" s="85"/>
      <c r="K12" s="70" t="s">
        <v>97</v>
      </c>
      <c r="L12" s="71">
        <v>50</v>
      </c>
      <c r="M12" s="72">
        <f ca="1">VLOOKUP(K12,'[1]Ground Rents'!$A$7:$L$44,12,FALSE)</f>
        <v>100</v>
      </c>
      <c r="N12" s="72">
        <f t="shared" ca="1" si="3"/>
        <v>150</v>
      </c>
      <c r="O12" s="72">
        <f>VLOOKUP(K12,'[1]Ground Rents'!$A$7:$M$44,13,FALSE)</f>
        <v>0</v>
      </c>
      <c r="P12" s="73">
        <f t="shared" ca="1" si="1"/>
        <v>150</v>
      </c>
      <c r="Q12" s="86"/>
    </row>
    <row r="13" spans="1:21">
      <c r="A13" s="85"/>
      <c r="B13" s="81"/>
      <c r="C13" s="82">
        <f>SUM(C9:C12)</f>
        <v>5330.56</v>
      </c>
      <c r="D13" s="82">
        <f t="shared" ref="D13:G13" ca="1" si="4">SUM(D9:D12)</f>
        <v>10769.683999999999</v>
      </c>
      <c r="E13" s="82">
        <f t="shared" ca="1" si="4"/>
        <v>16100.243999999999</v>
      </c>
      <c r="F13" s="82">
        <f t="shared" si="4"/>
        <v>-4985.04</v>
      </c>
      <c r="G13" s="82">
        <f t="shared" ca="1" si="4"/>
        <v>11115.204</v>
      </c>
      <c r="H13" s="86"/>
      <c r="J13" s="85"/>
      <c r="K13" s="70" t="s">
        <v>99</v>
      </c>
      <c r="L13" s="71">
        <v>25</v>
      </c>
      <c r="M13" s="72">
        <f ca="1">VLOOKUP(K13,'[1]Ground Rents'!$A$7:$L$44,12,FALSE)</f>
        <v>50</v>
      </c>
      <c r="N13" s="72">
        <f t="shared" ca="1" si="3"/>
        <v>75</v>
      </c>
      <c r="O13" s="72">
        <f>VLOOKUP(K13,'[1]Ground Rents'!$A$7:$M$44,13,FALSE)</f>
        <v>0</v>
      </c>
      <c r="P13" s="73">
        <f t="shared" ca="1" si="1"/>
        <v>75</v>
      </c>
      <c r="Q13" s="86"/>
    </row>
    <row r="14" spans="1:21">
      <c r="A14" s="85"/>
      <c r="B14" s="70"/>
      <c r="C14" s="71"/>
      <c r="D14" s="72"/>
      <c r="E14" s="72"/>
      <c r="F14" s="72"/>
      <c r="G14" s="73"/>
      <c r="H14" s="86"/>
      <c r="J14" s="85"/>
      <c r="K14" s="70" t="s">
        <v>102</v>
      </c>
      <c r="L14" s="71">
        <v>50</v>
      </c>
      <c r="M14" s="72">
        <f ca="1">VLOOKUP(K14,'[1]Ground Rents'!$A$7:$L$44,12,FALSE)</f>
        <v>100</v>
      </c>
      <c r="N14" s="72">
        <f t="shared" ca="1" si="3"/>
        <v>150</v>
      </c>
      <c r="O14" s="72">
        <f>VLOOKUP(K14,'[1]Ground Rents'!$A$7:$M$44,13,FALSE)</f>
        <v>0</v>
      </c>
      <c r="P14" s="73">
        <f t="shared" ca="1" si="1"/>
        <v>150</v>
      </c>
      <c r="Q14" s="86"/>
    </row>
    <row r="15" spans="1:21" s="81" customFormat="1">
      <c r="A15" s="85"/>
      <c r="H15" s="86"/>
      <c r="J15" s="85"/>
      <c r="K15" s="70" t="s">
        <v>103</v>
      </c>
      <c r="L15" s="71">
        <v>50</v>
      </c>
      <c r="M15" s="72">
        <f ca="1">VLOOKUP(K15,'[1]Ground Rents'!$A$7:$L$44,12,FALSE)</f>
        <v>100</v>
      </c>
      <c r="N15" s="72">
        <f t="shared" ca="1" si="3"/>
        <v>150</v>
      </c>
      <c r="O15" s="72">
        <f>VLOOKUP(K15,'[1]Ground Rents'!$A$7:$M$44,13,FALSE)</f>
        <v>-100</v>
      </c>
      <c r="P15" s="73">
        <f t="shared" ca="1" si="1"/>
        <v>50</v>
      </c>
      <c r="Q15" s="88"/>
      <c r="R15" s="64"/>
      <c r="S15" s="64"/>
      <c r="T15" s="64"/>
      <c r="U15" s="64"/>
    </row>
    <row r="16" spans="1:21">
      <c r="A16" s="85"/>
      <c r="H16" s="86"/>
      <c r="J16" s="85"/>
      <c r="K16" s="74" t="s">
        <v>79</v>
      </c>
      <c r="L16" s="75">
        <v>200</v>
      </c>
      <c r="M16" s="76">
        <f ca="1">VLOOKUP(K16,'[1]Ground Rents'!$A$7:$L$44,12,FALSE)</f>
        <v>100</v>
      </c>
      <c r="N16" s="76">
        <f t="shared" ca="1" si="3"/>
        <v>300</v>
      </c>
      <c r="O16" s="76">
        <f>VLOOKUP(K16,'[1]Ground Rents'!$A$7:$M$44,13,FALSE)</f>
        <v>0</v>
      </c>
      <c r="P16" s="77">
        <f t="shared" ca="1" si="1"/>
        <v>300</v>
      </c>
      <c r="Q16" s="86"/>
    </row>
    <row r="17" spans="1:17">
      <c r="A17" s="85"/>
      <c r="H17" s="86"/>
      <c r="J17" s="85"/>
      <c r="K17" s="81"/>
      <c r="L17" s="82">
        <f>SUM(L9:L16)</f>
        <v>650</v>
      </c>
      <c r="M17" s="82">
        <f ca="1">SUM(M9:M16)</f>
        <v>850</v>
      </c>
      <c r="N17" s="82">
        <f ca="1">SUM(N9:N16)</f>
        <v>1500</v>
      </c>
      <c r="O17" s="82">
        <f>SUM(O9:O16)</f>
        <v>-100</v>
      </c>
      <c r="P17" s="82">
        <f ca="1">SUM(P9:P16)</f>
        <v>1400</v>
      </c>
      <c r="Q17" s="86"/>
    </row>
    <row r="18" spans="1:17">
      <c r="H18" s="86"/>
      <c r="J18" s="85"/>
      <c r="K18" s="81"/>
      <c r="L18" s="82"/>
      <c r="M18" s="82"/>
      <c r="N18" s="82"/>
      <c r="O18" s="82"/>
      <c r="P18" s="82"/>
      <c r="Q18" s="86"/>
    </row>
    <row r="19" spans="1:17">
      <c r="H19" s="86"/>
      <c r="J19" s="85"/>
      <c r="Q19" s="86"/>
    </row>
    <row r="20" spans="1:17">
      <c r="A20" s="87" t="s">
        <v>118</v>
      </c>
      <c r="H20" s="86"/>
      <c r="J20" s="87" t="s">
        <v>118</v>
      </c>
      <c r="Q20" s="86"/>
    </row>
    <row r="21" spans="1:17">
      <c r="A21" s="85"/>
      <c r="C21" s="65" t="s">
        <v>81</v>
      </c>
      <c r="D21" s="65" t="s">
        <v>222</v>
      </c>
      <c r="E21" s="65" t="s">
        <v>85</v>
      </c>
      <c r="F21" s="65" t="s">
        <v>82</v>
      </c>
      <c r="G21" s="65" t="s">
        <v>81</v>
      </c>
      <c r="H21" s="86"/>
      <c r="J21" s="85"/>
      <c r="Q21" s="86"/>
    </row>
    <row r="22" spans="1:17">
      <c r="A22" s="85"/>
      <c r="C22" s="96">
        <v>43466</v>
      </c>
      <c r="D22" s="65" t="s">
        <v>84</v>
      </c>
      <c r="E22" s="65" t="s">
        <v>83</v>
      </c>
      <c r="F22" s="65" t="s">
        <v>83</v>
      </c>
      <c r="G22" s="96">
        <f>G7</f>
        <v>43556</v>
      </c>
      <c r="H22" s="86"/>
      <c r="J22" s="85"/>
      <c r="L22" s="65" t="s">
        <v>81</v>
      </c>
      <c r="M22" s="65" t="s">
        <v>157</v>
      </c>
      <c r="N22" s="65" t="s">
        <v>85</v>
      </c>
      <c r="O22" s="65" t="s">
        <v>82</v>
      </c>
      <c r="P22" s="65" t="s">
        <v>81</v>
      </c>
      <c r="Q22" s="86"/>
    </row>
    <row r="23" spans="1:17">
      <c r="A23" s="85"/>
      <c r="G23" s="91"/>
      <c r="H23" s="86"/>
      <c r="J23" s="85"/>
      <c r="L23" s="96">
        <v>43466</v>
      </c>
      <c r="M23" s="65" t="s">
        <v>84</v>
      </c>
      <c r="N23" s="65" t="s">
        <v>83</v>
      </c>
      <c r="O23" s="65" t="s">
        <v>83</v>
      </c>
      <c r="P23" s="96">
        <f>P7:P7</f>
        <v>43556</v>
      </c>
      <c r="Q23" s="86"/>
    </row>
    <row r="24" spans="1:17">
      <c r="A24" s="85"/>
      <c r="B24" s="78" t="s">
        <v>86</v>
      </c>
      <c r="C24" s="67">
        <f>VLOOKUP(B24,[1]Income!$A$7:$D$44,4,FALSE)</f>
        <v>0</v>
      </c>
      <c r="D24" s="68">
        <f ca="1">VLOOKUP(B24,[1]Income!$A$7:$Q$44,16,FALSE)</f>
        <v>3843.4559999999997</v>
      </c>
      <c r="E24" s="68">
        <f ca="1">C24+D24</f>
        <v>3843.4559999999997</v>
      </c>
      <c r="F24" s="68">
        <f>VLOOKUP(B24,[1]Income!$A$7:$Q$44,17,FALSE)</f>
        <v>-1921.73</v>
      </c>
      <c r="G24" s="69">
        <f t="shared" ref="G24:G25" ca="1" si="5">F24+E24</f>
        <v>1921.7259999999997</v>
      </c>
      <c r="H24" s="86"/>
      <c r="J24" s="85"/>
      <c r="Q24" s="86"/>
    </row>
    <row r="25" spans="1:17">
      <c r="A25" s="85"/>
      <c r="B25" s="79" t="s">
        <v>87</v>
      </c>
      <c r="C25" s="71">
        <f>VLOOKUP(B25,[1]Income!$A$7:$D$44,4,FALSE)</f>
        <v>-1496.34</v>
      </c>
      <c r="D25" s="72">
        <f ca="1">VLOOKUP(B25,[1]Income!$A$7:$Q$44,16,FALSE)</f>
        <v>2992.6909999999998</v>
      </c>
      <c r="E25" s="72">
        <f ca="1">C25+D25</f>
        <v>1496.3509999999999</v>
      </c>
      <c r="F25" s="72">
        <f>VLOOKUP(B25,[1]Income!$A$7:$Q$44,17,FALSE)</f>
        <v>-1496.35</v>
      </c>
      <c r="G25" s="73">
        <v>0</v>
      </c>
      <c r="H25" s="86"/>
      <c r="J25" s="85"/>
      <c r="K25" s="78" t="s">
        <v>86</v>
      </c>
      <c r="L25" s="67">
        <f>VLOOKUP(K25,'[1]Ground Rents'!$A$7:$D$44,4,FALSE)</f>
        <v>-225</v>
      </c>
      <c r="M25" s="68">
        <f ca="1">VLOOKUP(K25,'[1]Ground Rents'!$A$7:$L$44,12,FALSE)</f>
        <v>150</v>
      </c>
      <c r="N25" s="68">
        <f ca="1">L25+M25</f>
        <v>-75</v>
      </c>
      <c r="O25" s="68">
        <f>VLOOKUP(K25,'[1]Ground Rents'!$A$7:$M$44,13,FALSE)</f>
        <v>0</v>
      </c>
      <c r="P25" s="69">
        <f t="shared" ref="P25" ca="1" si="6">O25+N25</f>
        <v>-75</v>
      </c>
      <c r="Q25" s="86"/>
    </row>
    <row r="26" spans="1:17">
      <c r="A26" s="85"/>
      <c r="B26" s="79" t="s">
        <v>89</v>
      </c>
      <c r="C26" s="71">
        <f>VLOOKUP(B26,[1]Income!$A$7:$D$44,4,FALSE)</f>
        <v>-1916.72</v>
      </c>
      <c r="D26" s="72">
        <f ca="1">VLOOKUP(B26,[1]Income!$A$7:$Q$44,16,FALSE)</f>
        <v>3833.4470000000001</v>
      </c>
      <c r="E26" s="72">
        <f t="shared" ref="E26:E57" ca="1" si="7">C26+D26</f>
        <v>1916.7270000000001</v>
      </c>
      <c r="F26" s="72">
        <f>VLOOKUP(B26,[1]Income!$A$7:$Q$44,17,FALSE)</f>
        <v>-1916.72</v>
      </c>
      <c r="G26" s="73">
        <v>0</v>
      </c>
      <c r="H26" s="86"/>
      <c r="J26" s="85"/>
      <c r="K26" s="79" t="s">
        <v>87</v>
      </c>
      <c r="L26" s="71">
        <f>VLOOKUP(K26,'[1]Ground Rents'!$A$7:$D$44,4,FALSE)</f>
        <v>-75</v>
      </c>
      <c r="M26" s="72">
        <f ca="1">VLOOKUP(K26,'[1]Ground Rents'!$A$7:$L$44,12,FALSE)</f>
        <v>150</v>
      </c>
      <c r="N26" s="72">
        <f t="shared" ref="N26:N54" ca="1" si="8">L26+M26</f>
        <v>75</v>
      </c>
      <c r="O26" s="72">
        <f>VLOOKUP(K26,'[1]Ground Rents'!$A$7:$M$44,13,FALSE)</f>
        <v>0</v>
      </c>
      <c r="P26" s="73">
        <f t="shared" ref="P26:P54" ca="1" si="9">O26+N26</f>
        <v>75</v>
      </c>
      <c r="Q26" s="86"/>
    </row>
    <row r="27" spans="1:17">
      <c r="A27" s="85"/>
      <c r="B27" s="79" t="s">
        <v>90</v>
      </c>
      <c r="C27" s="71">
        <f>VLOOKUP(B27,[1]Income!$A$7:$D$44,4,FALSE)</f>
        <v>0</v>
      </c>
      <c r="D27" s="72">
        <f ca="1">VLOOKUP(B27,[1]Income!$A$7:$Q$44,16,FALSE)</f>
        <v>2662.3939999999998</v>
      </c>
      <c r="E27" s="72">
        <f t="shared" ca="1" si="7"/>
        <v>2662.3939999999998</v>
      </c>
      <c r="F27" s="72">
        <f>VLOOKUP(B27,[1]Income!$A$7:$Q$44,17,FALSE)</f>
        <v>-1331.2</v>
      </c>
      <c r="G27" s="73">
        <f t="shared" ref="G26:G57" ca="1" si="10">F27+E27</f>
        <v>1331.1939999999997</v>
      </c>
      <c r="H27" s="86"/>
      <c r="J27" s="85"/>
      <c r="K27" s="79" t="s">
        <v>89</v>
      </c>
      <c r="L27" s="71">
        <f>VLOOKUP(K27,'[1]Ground Rents'!$A$7:$D$44,4,FALSE)</f>
        <v>0</v>
      </c>
      <c r="M27" s="72">
        <f ca="1">VLOOKUP(K27,'[1]Ground Rents'!$A$7:$L$44,12,FALSE)</f>
        <v>150</v>
      </c>
      <c r="N27" s="72">
        <f t="shared" ca="1" si="8"/>
        <v>150</v>
      </c>
      <c r="O27" s="72">
        <f>VLOOKUP(K27,'[1]Ground Rents'!$A$7:$M$44,13,FALSE)</f>
        <v>-75</v>
      </c>
      <c r="P27" s="73">
        <f t="shared" ca="1" si="9"/>
        <v>75</v>
      </c>
      <c r="Q27" s="86"/>
    </row>
    <row r="28" spans="1:17">
      <c r="A28" s="85"/>
      <c r="B28" s="79" t="s">
        <v>91</v>
      </c>
      <c r="C28" s="71">
        <v>0</v>
      </c>
      <c r="D28" s="72">
        <f ca="1">VLOOKUP(B28,[1]Income!$A$7:$Q$44,16,FALSE)</f>
        <v>2322.0879999999997</v>
      </c>
      <c r="E28" s="72">
        <f t="shared" ca="1" si="7"/>
        <v>2322.0879999999997</v>
      </c>
      <c r="F28" s="72">
        <f>VLOOKUP(B28,[1]Income!$A$7:$Q$44,17,FALSE)</f>
        <v>-2220</v>
      </c>
      <c r="G28" s="73">
        <f t="shared" ca="1" si="10"/>
        <v>102.08799999999974</v>
      </c>
      <c r="H28" s="86"/>
      <c r="J28" s="85"/>
      <c r="K28" s="79" t="s">
        <v>91</v>
      </c>
      <c r="L28" s="71">
        <f>VLOOKUP(K28,'[1]Ground Rents'!$A$7:$D$44,4,FALSE)</f>
        <v>0</v>
      </c>
      <c r="M28" s="72">
        <f ca="1">VLOOKUP(K28,'[1]Ground Rents'!$A$7:$L$44,12,FALSE)</f>
        <v>100</v>
      </c>
      <c r="N28" s="72">
        <f t="shared" ca="1" si="8"/>
        <v>100</v>
      </c>
      <c r="O28" s="72">
        <f>VLOOKUP(K28,'[1]Ground Rents'!$A$7:$M$44,13,FALSE)</f>
        <v>-100</v>
      </c>
      <c r="P28" s="73">
        <f t="shared" ca="1" si="9"/>
        <v>0</v>
      </c>
      <c r="Q28" s="86"/>
    </row>
    <row r="29" spans="1:17">
      <c r="A29" s="85"/>
      <c r="B29" s="79" t="s">
        <v>92</v>
      </c>
      <c r="C29" s="71">
        <f>VLOOKUP(B29,[1]Income!$A$7:$D$44,4,FALSE)</f>
        <v>0</v>
      </c>
      <c r="D29" s="72">
        <f ca="1">VLOOKUP(B29,[1]Income!$A$7:$Q$44,16,FALSE)</f>
        <v>2412.1689999999999</v>
      </c>
      <c r="E29" s="72">
        <f t="shared" ca="1" si="7"/>
        <v>2412.1689999999999</v>
      </c>
      <c r="F29" s="72">
        <f>VLOOKUP(B29,[1]Income!$A$7:$Q$44,17,FALSE)</f>
        <v>0</v>
      </c>
      <c r="G29" s="73">
        <f t="shared" ca="1" si="10"/>
        <v>2412.1689999999999</v>
      </c>
      <c r="H29" s="86"/>
      <c r="J29" s="85"/>
      <c r="K29" s="79" t="s">
        <v>92</v>
      </c>
      <c r="L29" s="71">
        <f>VLOOKUP(K29,'[1]Ground Rents'!$A$7:$D$44,4,FALSE)</f>
        <v>0</v>
      </c>
      <c r="M29" s="72">
        <f ca="1">VLOOKUP(K29,'[1]Ground Rents'!$A$7:$L$44,12,FALSE)</f>
        <v>100</v>
      </c>
      <c r="N29" s="72">
        <f t="shared" ca="1" si="8"/>
        <v>100</v>
      </c>
      <c r="O29" s="72">
        <f>VLOOKUP(K29,'[1]Ground Rents'!$A$7:$M$44,13,FALSE)</f>
        <v>0</v>
      </c>
      <c r="P29" s="73">
        <f t="shared" ca="1" si="9"/>
        <v>100</v>
      </c>
      <c r="Q29" s="86"/>
    </row>
    <row r="30" spans="1:17">
      <c r="A30" s="85"/>
      <c r="B30" s="79" t="s">
        <v>93</v>
      </c>
      <c r="C30" s="71">
        <f>VLOOKUP(B30,[1]Income!$A$7:$D$44,4,FALSE)</f>
        <v>0</v>
      </c>
      <c r="D30" s="72">
        <f ca="1">VLOOKUP(B30,[1]Income!$A$7:$Q$44,16,FALSE)</f>
        <v>3122.808</v>
      </c>
      <c r="E30" s="72">
        <f t="shared" ca="1" si="7"/>
        <v>3122.808</v>
      </c>
      <c r="F30" s="72">
        <f>VLOOKUP(B30,[1]Income!$A$7:$Q$44,17,FALSE)</f>
        <v>-3122.8</v>
      </c>
      <c r="G30" s="73">
        <v>0</v>
      </c>
      <c r="H30" s="86"/>
      <c r="J30" s="85"/>
      <c r="K30" s="79" t="s">
        <v>75</v>
      </c>
      <c r="L30" s="71">
        <f>VLOOKUP(K30,'[1]Ground Rents'!$A$7:$D$44,4,FALSE)</f>
        <v>0</v>
      </c>
      <c r="M30" s="72">
        <f ca="1">VLOOKUP(K30,'[1]Ground Rents'!$A$7:$L$44,12,FALSE)</f>
        <v>150</v>
      </c>
      <c r="N30" s="72">
        <f t="shared" ca="1" si="8"/>
        <v>150</v>
      </c>
      <c r="O30" s="72">
        <f>VLOOKUP(K30,'[1]Ground Rents'!$A$7:$M$44,13,FALSE)</f>
        <v>-75</v>
      </c>
      <c r="P30" s="73">
        <f t="shared" ca="1" si="9"/>
        <v>75</v>
      </c>
      <c r="Q30" s="86"/>
    </row>
    <row r="31" spans="1:17">
      <c r="A31" s="85"/>
      <c r="B31" s="79" t="s">
        <v>75</v>
      </c>
      <c r="C31" s="71">
        <f>VLOOKUP(B31,[1]Income!$A$7:$D$44,4,FALSE)</f>
        <v>0</v>
      </c>
      <c r="D31" s="72">
        <f ca="1">VLOOKUP(B31,[1]Income!$A$7:$Q$44,16,FALSE)</f>
        <v>3122.808</v>
      </c>
      <c r="E31" s="72">
        <f t="shared" ca="1" si="7"/>
        <v>3122.808</v>
      </c>
      <c r="F31" s="72">
        <f>VLOOKUP(B31,[1]Income!$A$7:$Q$44,17,FALSE)</f>
        <v>-1561.4</v>
      </c>
      <c r="G31" s="73">
        <f t="shared" ca="1" si="10"/>
        <v>1561.4079999999999</v>
      </c>
      <c r="H31" s="86"/>
      <c r="J31" s="85"/>
      <c r="K31" s="79" t="s">
        <v>94</v>
      </c>
      <c r="L31" s="71">
        <f>VLOOKUP(K31,'[1]Ground Rents'!$A$7:$D$44,4,FALSE)</f>
        <v>0</v>
      </c>
      <c r="M31" s="72">
        <f ca="1">VLOOKUP(K31,'[1]Ground Rents'!$A$7:$L$44,12,FALSE)</f>
        <v>100</v>
      </c>
      <c r="N31" s="72">
        <f t="shared" ca="1" si="8"/>
        <v>100</v>
      </c>
      <c r="O31" s="72">
        <f>VLOOKUP(K31,'[1]Ground Rents'!$A$7:$M$44,13,FALSE)</f>
        <v>-50</v>
      </c>
      <c r="P31" s="73">
        <f t="shared" ca="1" si="9"/>
        <v>50</v>
      </c>
      <c r="Q31" s="86"/>
    </row>
    <row r="32" spans="1:17">
      <c r="A32" s="85"/>
      <c r="B32" s="79" t="s">
        <v>94</v>
      </c>
      <c r="C32" s="71">
        <f>VLOOKUP(B32,[1]Income!$A$7:$D$44,4,FALSE)</f>
        <v>0</v>
      </c>
      <c r="D32" s="72">
        <f ca="1">VLOOKUP(B32,[1]Income!$A$7:$Q$44,16,FALSE)</f>
        <v>2412.1689999999999</v>
      </c>
      <c r="E32" s="72">
        <f t="shared" ca="1" si="7"/>
        <v>2412.1689999999999</v>
      </c>
      <c r="F32" s="72">
        <f>VLOOKUP(B32,[1]Income!$A$7:$Q$44,17,FALSE)</f>
        <v>-2412.16</v>
      </c>
      <c r="G32" s="73">
        <v>0</v>
      </c>
      <c r="H32" s="86"/>
      <c r="J32" s="85"/>
      <c r="K32" s="79" t="s">
        <v>76</v>
      </c>
      <c r="L32" s="71">
        <f>VLOOKUP(K32,'[1]Ground Rents'!$A$7:$D$44,4,FALSE)</f>
        <v>0</v>
      </c>
      <c r="M32" s="72">
        <f ca="1">VLOOKUP(K32,'[1]Ground Rents'!$A$7:$L$44,12,FALSE)</f>
        <v>50</v>
      </c>
      <c r="N32" s="72">
        <f t="shared" ca="1" si="8"/>
        <v>50</v>
      </c>
      <c r="O32" s="72">
        <f>VLOOKUP(K32,'[1]Ground Rents'!$A$7:$M$44,13,FALSE)</f>
        <v>-25</v>
      </c>
      <c r="P32" s="73">
        <f t="shared" ca="1" si="9"/>
        <v>25</v>
      </c>
      <c r="Q32" s="86"/>
    </row>
    <row r="33" spans="1:17">
      <c r="A33" s="85"/>
      <c r="B33" s="79" t="s">
        <v>76</v>
      </c>
      <c r="C33" s="71">
        <f>VLOOKUP(B33,[1]Income!$A$7:$D$44,4,FALSE)</f>
        <v>0</v>
      </c>
      <c r="D33" s="72">
        <f ca="1">VLOOKUP(B33,[1]Income!$A$7:$Q$44,16,FALSE)</f>
        <v>1971.7729999999999</v>
      </c>
      <c r="E33" s="72">
        <f t="shared" ca="1" si="7"/>
        <v>1971.7729999999999</v>
      </c>
      <c r="F33" s="72">
        <f>VLOOKUP(B33,[1]Income!$A$7:$Q$44,17,FALSE)</f>
        <v>-985.89</v>
      </c>
      <c r="G33" s="73">
        <f t="shared" ca="1" si="10"/>
        <v>985.88299999999992</v>
      </c>
      <c r="H33" s="86"/>
      <c r="J33" s="85"/>
      <c r="K33" s="79" t="s">
        <v>95</v>
      </c>
      <c r="L33" s="71">
        <f>VLOOKUP(K33,'[1]Ground Rents'!$A$7:$D$44,4,FALSE)</f>
        <v>-50</v>
      </c>
      <c r="M33" s="72">
        <f ca="1">VLOOKUP(K33,'[1]Ground Rents'!$A$7:$L$44,12,FALSE)</f>
        <v>100</v>
      </c>
      <c r="N33" s="72">
        <f t="shared" ca="1" si="8"/>
        <v>50</v>
      </c>
      <c r="O33" s="72">
        <f>VLOOKUP(K33,'[1]Ground Rents'!$A$7:$M$44,13,FALSE)</f>
        <v>0</v>
      </c>
      <c r="P33" s="73">
        <f t="shared" ca="1" si="9"/>
        <v>50</v>
      </c>
      <c r="Q33" s="86"/>
    </row>
    <row r="34" spans="1:17">
      <c r="A34" s="85"/>
      <c r="B34" s="79" t="s">
        <v>95</v>
      </c>
      <c r="C34" s="71">
        <v>0</v>
      </c>
      <c r="D34" s="72">
        <f ca="1">VLOOKUP(B34,[1]Income!$A$7:$Q$44,16,FALSE)</f>
        <v>2462.2139999999999</v>
      </c>
      <c r="E34" s="72">
        <f t="shared" ca="1" si="7"/>
        <v>2462.2139999999999</v>
      </c>
      <c r="F34" s="72">
        <f>VLOOKUP(B34,[1]Income!$A$7:$Q$44,17,FALSE)</f>
        <v>-1228.9100000000001</v>
      </c>
      <c r="G34" s="73">
        <f t="shared" ca="1" si="10"/>
        <v>1233.3039999999999</v>
      </c>
      <c r="H34" s="86"/>
      <c r="J34" s="85"/>
      <c r="K34" s="79" t="s">
        <v>96</v>
      </c>
      <c r="L34" s="71">
        <f>VLOOKUP(K34,'[1]Ground Rents'!$A$7:$D$44,4,FALSE)</f>
        <v>-50</v>
      </c>
      <c r="M34" s="72">
        <f ca="1">VLOOKUP(K34,'[1]Ground Rents'!$A$7:$L$44,12,FALSE)</f>
        <v>100</v>
      </c>
      <c r="N34" s="72">
        <f t="shared" ca="1" si="8"/>
        <v>50</v>
      </c>
      <c r="O34" s="72">
        <f>VLOOKUP(K34,'[1]Ground Rents'!$A$7:$M$44,13,FALSE)</f>
        <v>0</v>
      </c>
      <c r="P34" s="73">
        <f t="shared" ca="1" si="9"/>
        <v>50</v>
      </c>
      <c r="Q34" s="86"/>
    </row>
    <row r="35" spans="1:17">
      <c r="A35" s="85"/>
      <c r="B35" s="79" t="s">
        <v>96</v>
      </c>
      <c r="C35" s="71">
        <f>VLOOKUP(B35,[1]Income!$A$7:$D$44,4,FALSE)</f>
        <v>-1181.05</v>
      </c>
      <c r="D35" s="72">
        <f ca="1">VLOOKUP(B35,[1]Income!$A$7:$Q$44,16,FALSE)</f>
        <v>2362.1239999999998</v>
      </c>
      <c r="E35" s="72">
        <f t="shared" ca="1" si="7"/>
        <v>1181.0739999999998</v>
      </c>
      <c r="F35" s="72">
        <f>VLOOKUP(B35,[1]Income!$A$7:$Q$44,17,FALSE)</f>
        <v>-1181.06</v>
      </c>
      <c r="G35" s="73">
        <v>0</v>
      </c>
      <c r="H35" s="86"/>
      <c r="J35" s="85"/>
      <c r="K35" s="79" t="s">
        <v>98</v>
      </c>
      <c r="L35" s="71">
        <f>VLOOKUP(K35,'[1]Ground Rents'!$A$7:$D$44,4,FALSE)</f>
        <v>0</v>
      </c>
      <c r="M35" s="72">
        <f ca="1">VLOOKUP(K35,'[1]Ground Rents'!$A$7:$L$44,12,FALSE)</f>
        <v>100</v>
      </c>
      <c r="N35" s="72">
        <f t="shared" ca="1" si="8"/>
        <v>100</v>
      </c>
      <c r="O35" s="72">
        <f>VLOOKUP(K35,'[1]Ground Rents'!$A$7:$M$44,13,FALSE)</f>
        <v>0</v>
      </c>
      <c r="P35" s="73">
        <f t="shared" ca="1" si="9"/>
        <v>100</v>
      </c>
      <c r="Q35" s="86"/>
    </row>
    <row r="36" spans="1:17">
      <c r="A36" s="85"/>
      <c r="B36" s="79" t="s">
        <v>97</v>
      </c>
      <c r="C36" s="71">
        <f>VLOOKUP(B36,[1]Income!$A$7:$D$44,4,FALSE)</f>
        <v>0</v>
      </c>
      <c r="D36" s="72">
        <f ca="1">VLOOKUP(B36,[1]Income!$A$7:$Q$44,16,FALSE)</f>
        <v>2642.3760000000002</v>
      </c>
      <c r="E36" s="72">
        <f t="shared" ca="1" si="7"/>
        <v>2642.3760000000002</v>
      </c>
      <c r="F36" s="72">
        <f>VLOOKUP(B36,[1]Income!$A$7:$Q$44,17,FALSE)</f>
        <v>-1321.19</v>
      </c>
      <c r="G36" s="73">
        <f t="shared" ca="1" si="10"/>
        <v>1321.1860000000001</v>
      </c>
      <c r="H36" s="86"/>
      <c r="J36" s="85"/>
      <c r="K36" s="79" t="s">
        <v>77</v>
      </c>
      <c r="L36" s="71">
        <f>VLOOKUP(K36,'[1]Ground Rents'!$A$7:$D$44,4,FALSE)</f>
        <v>-50</v>
      </c>
      <c r="M36" s="72">
        <f ca="1">VLOOKUP(K36,'[1]Ground Rents'!$A$7:$L$44,12,FALSE)</f>
        <v>100</v>
      </c>
      <c r="N36" s="72">
        <f t="shared" ca="1" si="8"/>
        <v>50</v>
      </c>
      <c r="O36" s="72">
        <f>VLOOKUP(K36,'[1]Ground Rents'!$A$7:$M$44,13,FALSE)</f>
        <v>0</v>
      </c>
      <c r="P36" s="73">
        <f t="shared" ca="1" si="9"/>
        <v>50</v>
      </c>
      <c r="Q36" s="86"/>
    </row>
    <row r="37" spans="1:17">
      <c r="A37" s="85"/>
      <c r="B37" s="79" t="s">
        <v>98</v>
      </c>
      <c r="C37" s="71">
        <f>VLOOKUP(B37,[1]Income!$A$7:$D$44,4,FALSE)</f>
        <v>-2637.64</v>
      </c>
      <c r="D37" s="72">
        <f ca="1">VLOOKUP(B37,[1]Income!$A$7:$Q$44,16,FALSE)</f>
        <v>2642.3760000000002</v>
      </c>
      <c r="E37" s="72">
        <f t="shared" ca="1" si="7"/>
        <v>4.7360000000003311</v>
      </c>
      <c r="F37" s="72">
        <f>VLOOKUP(B37,[1]Income!$A$7:$Q$44,17,FALSE)</f>
        <v>0</v>
      </c>
      <c r="G37" s="73">
        <f t="shared" ca="1" si="10"/>
        <v>4.7360000000003311</v>
      </c>
      <c r="H37" s="86"/>
      <c r="J37" s="85"/>
      <c r="K37" s="79" t="s">
        <v>100</v>
      </c>
      <c r="L37" s="71">
        <f>VLOOKUP(K37,'[1]Ground Rents'!$A$7:$D$44,4,FALSE)</f>
        <v>0</v>
      </c>
      <c r="M37" s="72">
        <f ca="1">VLOOKUP(K37,'[1]Ground Rents'!$A$7:$L$44,12,FALSE)</f>
        <v>100</v>
      </c>
      <c r="N37" s="72">
        <f t="shared" ca="1" si="8"/>
        <v>100</v>
      </c>
      <c r="O37" s="72">
        <f>VLOOKUP(K37,'[1]Ground Rents'!$A$7:$M$44,13,FALSE)</f>
        <v>0</v>
      </c>
      <c r="P37" s="73">
        <f t="shared" ca="1" si="9"/>
        <v>100</v>
      </c>
      <c r="Q37" s="86"/>
    </row>
    <row r="38" spans="1:17">
      <c r="A38" s="85"/>
      <c r="B38" s="79" t="s">
        <v>77</v>
      </c>
      <c r="C38" s="71">
        <f>VLOOKUP(B38,[1]Income!$A$7:$D$44,4,FALSE)</f>
        <v>-1211.0999999999999</v>
      </c>
      <c r="D38" s="72">
        <f ca="1">VLOOKUP(B38,[1]Income!$A$7:$Q$44,16,FALSE)</f>
        <v>2422.1779999999999</v>
      </c>
      <c r="E38" s="72">
        <f t="shared" ca="1" si="7"/>
        <v>1211.078</v>
      </c>
      <c r="F38" s="72">
        <f>VLOOKUP(B38,[1]Income!$A$7:$Q$44,17,FALSE)</f>
        <v>0</v>
      </c>
      <c r="G38" s="73">
        <f t="shared" ca="1" si="10"/>
        <v>1211.078</v>
      </c>
      <c r="H38" s="86"/>
      <c r="J38" s="85"/>
      <c r="K38" s="79" t="s">
        <v>101</v>
      </c>
      <c r="L38" s="71">
        <f>VLOOKUP(K38,'[1]Ground Rents'!$A$7:$D$44,4,FALSE)</f>
        <v>0</v>
      </c>
      <c r="M38" s="72">
        <f ca="1">VLOOKUP(K38,'[1]Ground Rents'!$A$7:$L$44,12,FALSE)</f>
        <v>100</v>
      </c>
      <c r="N38" s="72">
        <f t="shared" ca="1" si="8"/>
        <v>100</v>
      </c>
      <c r="O38" s="72">
        <f>VLOOKUP(K38,'[1]Ground Rents'!$A$7:$M$44,13,FALSE)</f>
        <v>-50</v>
      </c>
      <c r="P38" s="73">
        <f t="shared" ca="1" si="9"/>
        <v>50</v>
      </c>
      <c r="Q38" s="86"/>
    </row>
    <row r="39" spans="1:17">
      <c r="A39" s="85"/>
      <c r="B39" s="79" t="s">
        <v>99</v>
      </c>
      <c r="C39" s="71">
        <f>VLOOKUP(B39,[1]Income!$A$7:$D$44,4,FALSE)</f>
        <v>0</v>
      </c>
      <c r="D39" s="72">
        <f ca="1">VLOOKUP(B39,[1]Income!$A$7:$Q$44,16,FALSE)</f>
        <v>2071.8629999999998</v>
      </c>
      <c r="E39" s="72">
        <f t="shared" ca="1" si="7"/>
        <v>2071.8629999999998</v>
      </c>
      <c r="F39" s="72">
        <f>VLOOKUP(B39,[1]Income!$A$7:$Q$44,17,FALSE)</f>
        <v>-1035.93</v>
      </c>
      <c r="G39" s="73">
        <f t="shared" ca="1" si="10"/>
        <v>1035.9329999999998</v>
      </c>
      <c r="H39" s="86"/>
      <c r="J39" s="85"/>
      <c r="K39" s="79" t="s">
        <v>104</v>
      </c>
      <c r="L39" s="71">
        <f>VLOOKUP(K39,'[1]Ground Rents'!$A$7:$D$44,4,FALSE)</f>
        <v>0</v>
      </c>
      <c r="M39" s="72">
        <f ca="1">VLOOKUP(K39,'[1]Ground Rents'!$A$7:$L$44,12,FALSE)</f>
        <v>100</v>
      </c>
      <c r="N39" s="72">
        <f t="shared" ca="1" si="8"/>
        <v>100</v>
      </c>
      <c r="O39" s="72">
        <f>VLOOKUP(K39,'[1]Ground Rents'!$A$7:$M$44,13,FALSE)</f>
        <v>0</v>
      </c>
      <c r="P39" s="73">
        <f t="shared" ca="1" si="9"/>
        <v>100</v>
      </c>
      <c r="Q39" s="86"/>
    </row>
    <row r="40" spans="1:17">
      <c r="A40" s="85"/>
      <c r="B40" s="79" t="s">
        <v>100</v>
      </c>
      <c r="C40" s="71">
        <f>VLOOKUP(B40,[1]Income!$A$7:$D$44,4,FALSE)</f>
        <v>0</v>
      </c>
      <c r="D40" s="72">
        <f ca="1">VLOOKUP(B40,[1]Income!$A$7:$Q$44,16,FALSE)</f>
        <v>2462.2139999999999</v>
      </c>
      <c r="E40" s="72">
        <f t="shared" ca="1" si="7"/>
        <v>2462.2139999999999</v>
      </c>
      <c r="F40" s="72">
        <f>VLOOKUP(B40,[1]Income!$A$7:$Q$44,17,FALSE)</f>
        <v>0</v>
      </c>
      <c r="G40" s="73">
        <f t="shared" ca="1" si="10"/>
        <v>2462.2139999999999</v>
      </c>
      <c r="H40" s="86"/>
      <c r="J40" s="85"/>
      <c r="K40" s="79" t="s">
        <v>105</v>
      </c>
      <c r="L40" s="71">
        <f>VLOOKUP(K40,'[1]Ground Rents'!$A$7:$D$44,4,FALSE)</f>
        <v>-25</v>
      </c>
      <c r="M40" s="72">
        <f ca="1">VLOOKUP(K40,'[1]Ground Rents'!$A$7:$L$44,12,FALSE)</f>
        <v>50</v>
      </c>
      <c r="N40" s="72">
        <f t="shared" ca="1" si="8"/>
        <v>25</v>
      </c>
      <c r="O40" s="72">
        <f>VLOOKUP(K40,'[1]Ground Rents'!$A$7:$M$44,13,FALSE)</f>
        <v>0</v>
      </c>
      <c r="P40" s="73">
        <f t="shared" ca="1" si="9"/>
        <v>25</v>
      </c>
      <c r="Q40" s="86"/>
    </row>
    <row r="41" spans="1:17">
      <c r="A41" s="85"/>
      <c r="B41" s="79" t="s">
        <v>101</v>
      </c>
      <c r="C41" s="71">
        <f>VLOOKUP(B41,[1]Income!$A$7:$D$44,4,FALSE)</f>
        <v>0</v>
      </c>
      <c r="D41" s="72">
        <f ca="1">VLOOKUP(B41,[1]Income!$A$7:$Q$44,16,FALSE)</f>
        <v>2362.1239999999998</v>
      </c>
      <c r="E41" s="72">
        <f t="shared" ca="1" si="7"/>
        <v>2362.1239999999998</v>
      </c>
      <c r="F41" s="72">
        <f>VLOOKUP(B41,[1]Income!$A$7:$Q$44,17,FALSE)</f>
        <v>-1181.06</v>
      </c>
      <c r="G41" s="73">
        <f t="shared" ca="1" si="10"/>
        <v>1181.0639999999999</v>
      </c>
      <c r="H41" s="86"/>
      <c r="J41" s="85"/>
      <c r="K41" s="79" t="s">
        <v>106</v>
      </c>
      <c r="L41" s="71">
        <f>VLOOKUP(K41,'[1]Ground Rents'!$A$7:$D$44,4,FALSE)</f>
        <v>0</v>
      </c>
      <c r="M41" s="72">
        <f ca="1">VLOOKUP(K41,'[1]Ground Rents'!$A$7:$L$44,12,FALSE)</f>
        <v>100</v>
      </c>
      <c r="N41" s="72">
        <f t="shared" ca="1" si="8"/>
        <v>100</v>
      </c>
      <c r="O41" s="72">
        <f>VLOOKUP(K41,'[1]Ground Rents'!$A$7:$M$44,13,FALSE)</f>
        <v>-50</v>
      </c>
      <c r="P41" s="73">
        <f t="shared" ca="1" si="9"/>
        <v>50</v>
      </c>
      <c r="Q41" s="86"/>
    </row>
    <row r="42" spans="1:17">
      <c r="A42" s="85"/>
      <c r="B42" s="79" t="s">
        <v>102</v>
      </c>
      <c r="C42" s="71">
        <f>VLOOKUP(B42,[1]Income!$A$7:$D$44,4,FALSE)</f>
        <v>0</v>
      </c>
      <c r="D42" s="72">
        <f ca="1">VLOOKUP(B42,[1]Income!$A$7:$Q$44,16,FALSE)</f>
        <v>2642.3760000000002</v>
      </c>
      <c r="E42" s="72">
        <f t="shared" ca="1" si="7"/>
        <v>2642.3760000000002</v>
      </c>
      <c r="F42" s="72">
        <f>VLOOKUP(B42,[1]Income!$A$7:$Q$44,17,FALSE)</f>
        <v>-1321.19</v>
      </c>
      <c r="G42" s="73">
        <f t="shared" ca="1" si="10"/>
        <v>1321.1860000000001</v>
      </c>
      <c r="H42" s="86"/>
      <c r="J42" s="85"/>
      <c r="K42" s="79" t="s">
        <v>107</v>
      </c>
      <c r="L42" s="71">
        <f>VLOOKUP(K42,'[1]Ground Rents'!$A$7:$D$44,4,FALSE)</f>
        <v>0</v>
      </c>
      <c r="M42" s="72">
        <f ca="1">VLOOKUP(K42,'[1]Ground Rents'!$A$7:$L$44,12,FALSE)</f>
        <v>100</v>
      </c>
      <c r="N42" s="72">
        <f t="shared" ca="1" si="8"/>
        <v>100</v>
      </c>
      <c r="O42" s="72">
        <f>VLOOKUP(K42,'[1]Ground Rents'!$A$7:$M$44,13,FALSE)</f>
        <v>-50</v>
      </c>
      <c r="P42" s="73">
        <f t="shared" ca="1" si="9"/>
        <v>50</v>
      </c>
      <c r="Q42" s="86"/>
    </row>
    <row r="43" spans="1:17">
      <c r="A43" s="85"/>
      <c r="B43" s="79" t="s">
        <v>103</v>
      </c>
      <c r="C43" s="71">
        <f>VLOOKUP(B43,[1]Income!$A$7:$D$44,4,FALSE)</f>
        <v>-1321.19</v>
      </c>
      <c r="D43" s="72">
        <f ca="1">VLOOKUP(B43,[1]Income!$A$7:$Q$44,16,FALSE)</f>
        <v>2642.3760000000002</v>
      </c>
      <c r="E43" s="72">
        <f t="shared" ca="1" si="7"/>
        <v>1321.1860000000001</v>
      </c>
      <c r="F43" s="72">
        <f>VLOOKUP(B43,[1]Income!$A$7:$Q$44,17,FALSE)</f>
        <v>-1321.19</v>
      </c>
      <c r="G43" s="73">
        <v>0</v>
      </c>
      <c r="H43" s="86"/>
      <c r="J43" s="85"/>
      <c r="K43" s="79" t="s">
        <v>78</v>
      </c>
      <c r="L43" s="71">
        <f>VLOOKUP(K43,'[1]Ground Rents'!$A$7:$D$44,4,FALSE)</f>
        <v>0</v>
      </c>
      <c r="M43" s="72">
        <f ca="1">VLOOKUP(K43,'[1]Ground Rents'!$A$7:$L$44,12,FALSE)</f>
        <v>100</v>
      </c>
      <c r="N43" s="72">
        <f t="shared" ca="1" si="8"/>
        <v>100</v>
      </c>
      <c r="O43" s="72">
        <f>VLOOKUP(K43,'[1]Ground Rents'!$A$7:$M$44,13,FALSE)</f>
        <v>0</v>
      </c>
      <c r="P43" s="73">
        <f t="shared" ca="1" si="9"/>
        <v>100</v>
      </c>
      <c r="Q43" s="86"/>
    </row>
    <row r="44" spans="1:17">
      <c r="A44" s="85"/>
      <c r="B44" s="79" t="s">
        <v>104</v>
      </c>
      <c r="C44" s="71">
        <f>VLOOKUP(B44,[1]Income!$A$7:$D$44,4,FALSE)</f>
        <v>-0.51</v>
      </c>
      <c r="D44" s="72">
        <f ca="1">VLOOKUP(B44,[1]Income!$A$7:$Q$44,16,FALSE)</f>
        <v>2422.1779999999999</v>
      </c>
      <c r="E44" s="72">
        <f t="shared" ca="1" si="7"/>
        <v>2421.6679999999997</v>
      </c>
      <c r="F44" s="72">
        <f>VLOOKUP(B44,[1]Income!$A$7:$Q$44,17,FALSE)</f>
        <v>-1208.93</v>
      </c>
      <c r="G44" s="73">
        <f t="shared" ca="1" si="10"/>
        <v>1212.7379999999996</v>
      </c>
      <c r="H44" s="86"/>
      <c r="J44" s="85"/>
      <c r="K44" s="79" t="s">
        <v>108</v>
      </c>
      <c r="L44" s="71">
        <f>VLOOKUP(K44,'[1]Ground Rents'!$A$7:$D$44,4,FALSE)</f>
        <v>-50</v>
      </c>
      <c r="M44" s="72">
        <f ca="1">VLOOKUP(K44,'[1]Ground Rents'!$A$7:$L$44,12,FALSE)</f>
        <v>100</v>
      </c>
      <c r="N44" s="72">
        <f t="shared" ca="1" si="8"/>
        <v>50</v>
      </c>
      <c r="O44" s="72">
        <f>VLOOKUP(K44,'[1]Ground Rents'!$A$7:$M$44,13,FALSE)</f>
        <v>0</v>
      </c>
      <c r="P44" s="73">
        <f t="shared" ca="1" si="9"/>
        <v>50</v>
      </c>
      <c r="Q44" s="86"/>
    </row>
    <row r="45" spans="1:17">
      <c r="A45" s="85"/>
      <c r="B45" s="79" t="s">
        <v>105</v>
      </c>
      <c r="C45" s="71">
        <f>VLOOKUP(B45,[1]Income!$A$7:$D$44,4,FALSE)</f>
        <v>-1035.92</v>
      </c>
      <c r="D45" s="72">
        <f ca="1">VLOOKUP(B45,[1]Income!$A$7:$Q$44,16,FALSE)</f>
        <v>2071.8629999999998</v>
      </c>
      <c r="E45" s="72">
        <f t="shared" ca="1" si="7"/>
        <v>1035.9429999999998</v>
      </c>
      <c r="F45" s="72">
        <f>VLOOKUP(B45,[1]Income!$A$7:$Q$44,17,FALSE)</f>
        <v>-1035.93</v>
      </c>
      <c r="G45" s="73">
        <v>0</v>
      </c>
      <c r="H45" s="86"/>
      <c r="J45" s="85"/>
      <c r="K45" s="79" t="s">
        <v>109</v>
      </c>
      <c r="L45" s="71">
        <f>VLOOKUP(K45,'[1]Ground Rents'!$A$7:$D$44,4,FALSE)</f>
        <v>-50</v>
      </c>
      <c r="M45" s="72">
        <f ca="1">VLOOKUP(K45,'[1]Ground Rents'!$A$7:$L$44,12,FALSE)</f>
        <v>100</v>
      </c>
      <c r="N45" s="72">
        <f t="shared" ca="1" si="8"/>
        <v>50</v>
      </c>
      <c r="O45" s="72">
        <f>VLOOKUP(K45,'[1]Ground Rents'!$A$7:$M$44,13,FALSE)</f>
        <v>0</v>
      </c>
      <c r="P45" s="73">
        <f t="shared" ca="1" si="9"/>
        <v>50</v>
      </c>
      <c r="Q45" s="86"/>
    </row>
    <row r="46" spans="1:17">
      <c r="A46" s="85"/>
      <c r="B46" s="79" t="s">
        <v>106</v>
      </c>
      <c r="C46" s="71">
        <f>VLOOKUP(B46,[1]Income!$A$7:$D$44,4,FALSE)</f>
        <v>0</v>
      </c>
      <c r="D46" s="72">
        <f ca="1">VLOOKUP(B46,[1]Income!$A$7:$Q$44,16,FALSE)</f>
        <v>2462.2139999999999</v>
      </c>
      <c r="E46" s="72">
        <f t="shared" ca="1" si="7"/>
        <v>2462.2139999999999</v>
      </c>
      <c r="F46" s="72">
        <f>VLOOKUP(B46,[1]Income!$A$7:$Q$44,17,FALSE)</f>
        <v>-1231.1099999999999</v>
      </c>
      <c r="G46" s="73">
        <f t="shared" ca="1" si="10"/>
        <v>1231.104</v>
      </c>
      <c r="H46" s="86"/>
      <c r="J46" s="85"/>
      <c r="K46" s="79" t="s">
        <v>110</v>
      </c>
      <c r="L46" s="71">
        <f>VLOOKUP(K46,'[1]Ground Rents'!$A$7:$D$44,4,FALSE)</f>
        <v>0</v>
      </c>
      <c r="M46" s="72">
        <f ca="1">VLOOKUP(K46,'[1]Ground Rents'!$A$7:$L$44,12,FALSE)</f>
        <v>50</v>
      </c>
      <c r="N46" s="72">
        <f t="shared" ca="1" si="8"/>
        <v>50</v>
      </c>
      <c r="O46" s="72">
        <f>VLOOKUP(K46,'[1]Ground Rents'!$A$7:$M$44,13,FALSE)</f>
        <v>-25</v>
      </c>
      <c r="P46" s="73">
        <f t="shared" ca="1" si="9"/>
        <v>25</v>
      </c>
      <c r="Q46" s="86"/>
    </row>
    <row r="47" spans="1:17">
      <c r="A47" s="85"/>
      <c r="B47" s="79" t="s">
        <v>107</v>
      </c>
      <c r="C47" s="71">
        <f>VLOOKUP(B47,[1]Income!$A$7:$D$44,4,FALSE)</f>
        <v>0</v>
      </c>
      <c r="D47" s="72">
        <f ca="1">VLOOKUP(B47,[1]Income!$A$7:$Q$44,16,FALSE)</f>
        <v>2362.1239999999998</v>
      </c>
      <c r="E47" s="72">
        <f t="shared" ca="1" si="7"/>
        <v>2362.1239999999998</v>
      </c>
      <c r="F47" s="72">
        <f>VLOOKUP(B47,[1]Income!$A$7:$Q$44,17,FALSE)</f>
        <v>-1181.06</v>
      </c>
      <c r="G47" s="73">
        <f t="shared" ca="1" si="10"/>
        <v>1181.0639999999999</v>
      </c>
      <c r="H47" s="86"/>
      <c r="J47" s="85"/>
      <c r="K47" s="79" t="s">
        <v>111</v>
      </c>
      <c r="L47" s="71">
        <f>VLOOKUP(K47,'[1]Ground Rents'!$A$7:$D$44,4,FALSE)</f>
        <v>0</v>
      </c>
      <c r="M47" s="72">
        <f ca="1">VLOOKUP(K47,'[1]Ground Rents'!$A$7:$L$44,12,FALSE)</f>
        <v>100</v>
      </c>
      <c r="N47" s="72">
        <f t="shared" ca="1" si="8"/>
        <v>100</v>
      </c>
      <c r="O47" s="72">
        <f>VLOOKUP(K47,'[1]Ground Rents'!$A$7:$M$44,13,FALSE)</f>
        <v>-50</v>
      </c>
      <c r="P47" s="73">
        <f t="shared" ca="1" si="9"/>
        <v>50</v>
      </c>
      <c r="Q47" s="86"/>
    </row>
    <row r="48" spans="1:17">
      <c r="A48" s="85"/>
      <c r="B48" s="79" t="s">
        <v>78</v>
      </c>
      <c r="C48" s="71">
        <f>VLOOKUP(B48,[1]Income!$A$7:$D$44,4,FALSE)</f>
        <v>0</v>
      </c>
      <c r="D48" s="72">
        <f ca="1">VLOOKUP(B48,[1]Income!$A$7:$Q$44,16,FALSE)</f>
        <v>2642.3760000000002</v>
      </c>
      <c r="E48" s="72">
        <f t="shared" ca="1" si="7"/>
        <v>2642.3760000000002</v>
      </c>
      <c r="F48" s="72">
        <f>VLOOKUP(B48,[1]Income!$A$7:$Q$44,17,FALSE)</f>
        <v>-1321.19</v>
      </c>
      <c r="G48" s="73">
        <f t="shared" ca="1" si="10"/>
        <v>1321.1860000000001</v>
      </c>
      <c r="H48" s="86"/>
      <c r="J48" s="85"/>
      <c r="K48" s="79" t="s">
        <v>112</v>
      </c>
      <c r="L48" s="71">
        <f>VLOOKUP(K48,'[1]Ground Rents'!$A$7:$D$44,4,FALSE)</f>
        <v>-50</v>
      </c>
      <c r="M48" s="72">
        <f ca="1">VLOOKUP(K48,'[1]Ground Rents'!$A$7:$L$44,12,FALSE)</f>
        <v>100</v>
      </c>
      <c r="N48" s="72">
        <f t="shared" ca="1" si="8"/>
        <v>50</v>
      </c>
      <c r="O48" s="72">
        <f>VLOOKUP(K48,'[1]Ground Rents'!$A$7:$M$44,13,FALSE)</f>
        <v>0</v>
      </c>
      <c r="P48" s="73">
        <f t="shared" ca="1" si="9"/>
        <v>50</v>
      </c>
      <c r="Q48" s="86"/>
    </row>
    <row r="49" spans="1:18">
      <c r="A49" s="85"/>
      <c r="B49" s="79" t="s">
        <v>108</v>
      </c>
      <c r="C49" s="71">
        <f>VLOOKUP(B49,[1]Income!$A$7:$D$44,4,FALSE)</f>
        <v>0</v>
      </c>
      <c r="D49" s="72">
        <f ca="1">VLOOKUP(B49,[1]Income!$A$7:$Q$44,16,FALSE)</f>
        <v>2642.3760000000002</v>
      </c>
      <c r="E49" s="72">
        <f t="shared" ca="1" si="7"/>
        <v>2642.3760000000002</v>
      </c>
      <c r="F49" s="72">
        <f>VLOOKUP(B49,[1]Income!$A$7:$Q$44,17,FALSE)</f>
        <v>-1321.19</v>
      </c>
      <c r="G49" s="73">
        <f t="shared" ca="1" si="10"/>
        <v>1321.1860000000001</v>
      </c>
      <c r="H49" s="86"/>
      <c r="J49" s="85"/>
      <c r="K49" s="79" t="s">
        <v>80</v>
      </c>
      <c r="L49" s="71">
        <f>VLOOKUP(K49,'[1]Ground Rents'!$A$7:$D$44,4,FALSE)</f>
        <v>0</v>
      </c>
      <c r="M49" s="72">
        <f ca="1">VLOOKUP(K49,'[1]Ground Rents'!$A$7:$L$44,12,FALSE)</f>
        <v>100</v>
      </c>
      <c r="N49" s="72">
        <f t="shared" ca="1" si="8"/>
        <v>100</v>
      </c>
      <c r="O49" s="72">
        <f>VLOOKUP(K49,'[1]Ground Rents'!$A$7:$M$44,13,FALSE)</f>
        <v>0</v>
      </c>
      <c r="P49" s="73">
        <f t="shared" ca="1" si="9"/>
        <v>100</v>
      </c>
      <c r="Q49" s="86"/>
    </row>
    <row r="50" spans="1:18">
      <c r="A50" s="85"/>
      <c r="B50" s="79" t="s">
        <v>109</v>
      </c>
      <c r="C50" s="71">
        <f>VLOOKUP(B50,[1]Income!$A$7:$D$44,4,FALSE)</f>
        <v>-1211.0899999999999</v>
      </c>
      <c r="D50" s="72">
        <f ca="1">VLOOKUP(B50,[1]Income!$A$7:$Q$44,16,FALSE)</f>
        <v>2422.1779999999999</v>
      </c>
      <c r="E50" s="72">
        <f t="shared" ca="1" si="7"/>
        <v>1211.088</v>
      </c>
      <c r="F50" s="72">
        <f>VLOOKUP(B50,[1]Income!$A$7:$Q$44,17,FALSE)</f>
        <v>0</v>
      </c>
      <c r="G50" s="73">
        <f t="shared" ca="1" si="10"/>
        <v>1211.088</v>
      </c>
      <c r="H50" s="86"/>
      <c r="J50" s="85"/>
      <c r="K50" s="79" t="s">
        <v>113</v>
      </c>
      <c r="L50" s="71">
        <f>VLOOKUP(K50,'[1]Ground Rents'!$A$7:$D$44,4,FALSE)</f>
        <v>0</v>
      </c>
      <c r="M50" s="72">
        <f ca="1">VLOOKUP(K50,'[1]Ground Rents'!$A$7:$L$44,12,FALSE)</f>
        <v>100</v>
      </c>
      <c r="N50" s="72">
        <f t="shared" ca="1" si="8"/>
        <v>100</v>
      </c>
      <c r="O50" s="72">
        <f>VLOOKUP(K50,'[1]Ground Rents'!$A$7:$M$44,13,FALSE)</f>
        <v>-100</v>
      </c>
      <c r="P50" s="73">
        <f t="shared" ca="1" si="9"/>
        <v>0</v>
      </c>
      <c r="Q50" s="86"/>
    </row>
    <row r="51" spans="1:18">
      <c r="A51" s="85"/>
      <c r="B51" s="79" t="s">
        <v>110</v>
      </c>
      <c r="C51" s="71">
        <f>VLOOKUP(B51,[1]Income!$A$7:$D$44,4,FALSE)</f>
        <v>0</v>
      </c>
      <c r="D51" s="72">
        <f ca="1">VLOOKUP(B51,[1]Income!$A$7:$Q$44,16,FALSE)</f>
        <v>2071.8629999999998</v>
      </c>
      <c r="E51" s="72">
        <f t="shared" ca="1" si="7"/>
        <v>2071.8629999999998</v>
      </c>
      <c r="F51" s="72">
        <f>VLOOKUP(B51,[1]Income!$A$7:$Q$44,17,FALSE)</f>
        <v>-1035.93</v>
      </c>
      <c r="G51" s="73">
        <f t="shared" ca="1" si="10"/>
        <v>1035.9329999999998</v>
      </c>
      <c r="H51" s="86"/>
      <c r="J51" s="85"/>
      <c r="K51" s="79" t="s">
        <v>114</v>
      </c>
      <c r="L51" s="71">
        <f>VLOOKUP(K51,'[1]Ground Rents'!$A$7:$D$44,4,FALSE)</f>
        <v>0</v>
      </c>
      <c r="M51" s="72">
        <f ca="1">VLOOKUP(K51,'[1]Ground Rents'!$A$7:$L$44,12,FALSE)</f>
        <v>50</v>
      </c>
      <c r="N51" s="72">
        <f t="shared" ca="1" si="8"/>
        <v>50</v>
      </c>
      <c r="O51" s="72">
        <f>VLOOKUP(K51,'[1]Ground Rents'!$A$7:$M$44,13,FALSE)</f>
        <v>-25</v>
      </c>
      <c r="P51" s="73">
        <f t="shared" ca="1" si="9"/>
        <v>25</v>
      </c>
      <c r="Q51" s="86"/>
    </row>
    <row r="52" spans="1:18">
      <c r="A52" s="85"/>
      <c r="B52" s="79" t="s">
        <v>111</v>
      </c>
      <c r="C52" s="71">
        <f>VLOOKUP(B52,[1]Income!$A$7:$D$44,4,FALSE)</f>
        <v>0</v>
      </c>
      <c r="D52" s="72">
        <f ca="1">VLOOKUP(B52,[1]Income!$A$7:$Q$44,16,FALSE)</f>
        <v>2312.0789999999997</v>
      </c>
      <c r="E52" s="72">
        <f t="shared" ca="1" si="7"/>
        <v>2312.0789999999997</v>
      </c>
      <c r="F52" s="72">
        <f>VLOOKUP(B52,[1]Income!$A$7:$Q$44,17,FALSE)</f>
        <v>-1156.04</v>
      </c>
      <c r="G52" s="73">
        <f t="shared" ca="1" si="10"/>
        <v>1156.0389999999998</v>
      </c>
      <c r="H52" s="86"/>
      <c r="J52" s="85"/>
      <c r="K52" s="79" t="s">
        <v>115</v>
      </c>
      <c r="L52" s="71">
        <f>VLOOKUP(K52,'[1]Ground Rents'!$A$7:$D$44,4,FALSE)</f>
        <v>0</v>
      </c>
      <c r="M52" s="72">
        <f ca="1">VLOOKUP(K52,'[1]Ground Rents'!$A$7:$L$44,12,FALSE)</f>
        <v>150</v>
      </c>
      <c r="N52" s="72">
        <f t="shared" ca="1" si="8"/>
        <v>150</v>
      </c>
      <c r="O52" s="72">
        <f>VLOOKUP(K52,'[1]Ground Rents'!$A$7:$M$44,13,FALSE)</f>
        <v>0</v>
      </c>
      <c r="P52" s="73">
        <f t="shared" ca="1" si="9"/>
        <v>150</v>
      </c>
      <c r="Q52" s="86"/>
    </row>
    <row r="53" spans="1:18">
      <c r="A53" s="85"/>
      <c r="B53" s="79" t="s">
        <v>112</v>
      </c>
      <c r="C53" s="71">
        <f>VLOOKUP(B53,[1]Income!$A$7:$D$44,4,FALSE)</f>
        <v>-1261.1199999999999</v>
      </c>
      <c r="D53" s="72">
        <f ca="1">VLOOKUP(B53,[1]Income!$A$7:$Q$44,16,FALSE)</f>
        <v>2522.268</v>
      </c>
      <c r="E53" s="72">
        <f t="shared" ca="1" si="7"/>
        <v>1261.1480000000001</v>
      </c>
      <c r="F53" s="72">
        <f>VLOOKUP(B53,[1]Income!$A$7:$Q$44,17,FALSE)</f>
        <v>-1261.1300000000001</v>
      </c>
      <c r="G53" s="73">
        <v>0</v>
      </c>
      <c r="H53" s="86"/>
      <c r="J53" s="85"/>
      <c r="K53" s="79" t="s">
        <v>116</v>
      </c>
      <c r="L53" s="71">
        <f>VLOOKUP(K53,'[1]Ground Rents'!$A$7:$D$44,4,FALSE)</f>
        <v>0</v>
      </c>
      <c r="M53" s="72">
        <f ca="1">VLOOKUP(K53,'[1]Ground Rents'!$A$7:$L$44,12,FALSE)</f>
        <v>200</v>
      </c>
      <c r="N53" s="72">
        <f t="shared" ca="1" si="8"/>
        <v>200</v>
      </c>
      <c r="O53" s="72">
        <f>VLOOKUP(K53,'[1]Ground Rents'!$A$7:$M$44,13,FALSE)</f>
        <v>0</v>
      </c>
      <c r="P53" s="73">
        <f t="shared" ca="1" si="9"/>
        <v>200</v>
      </c>
      <c r="Q53" s="86"/>
    </row>
    <row r="54" spans="1:18">
      <c r="A54" s="85"/>
      <c r="B54" s="79" t="s">
        <v>114</v>
      </c>
      <c r="C54" s="71">
        <f>VLOOKUP(B54,[1]Income!$A$7:$D$44,4,FALSE)</f>
        <v>-855.77</v>
      </c>
      <c r="D54" s="72">
        <f ca="1">VLOOKUP(B54,[1]Income!$A$7:$Q$44,16,FALSE)</f>
        <v>1711.539</v>
      </c>
      <c r="E54" s="72">
        <f t="shared" ca="1" si="7"/>
        <v>855.76900000000001</v>
      </c>
      <c r="F54" s="72">
        <f>VLOOKUP(B54,[1]Income!$A$7:$Q$44,17,FALSE)</f>
        <v>-855.77</v>
      </c>
      <c r="G54" s="73">
        <v>0</v>
      </c>
      <c r="H54" s="86"/>
      <c r="J54" s="85"/>
      <c r="K54" s="80" t="s">
        <v>117</v>
      </c>
      <c r="L54" s="75">
        <f>VLOOKUP(K54,'[1]Ground Rents'!$A$7:$D$44,4,FALSE)</f>
        <v>0</v>
      </c>
      <c r="M54" s="76">
        <f ca="1">VLOOKUP(K54,'[1]Ground Rents'!$A$7:$L$44,12,FALSE)</f>
        <v>150</v>
      </c>
      <c r="N54" s="76">
        <f t="shared" ca="1" si="8"/>
        <v>150</v>
      </c>
      <c r="O54" s="76">
        <f>VLOOKUP(K54,'[1]Ground Rents'!$A$7:$M$44,13,FALSE)</f>
        <v>-75</v>
      </c>
      <c r="P54" s="77">
        <f t="shared" ca="1" si="9"/>
        <v>75</v>
      </c>
      <c r="Q54" s="86"/>
    </row>
    <row r="55" spans="1:18">
      <c r="A55" s="85"/>
      <c r="B55" s="79" t="s">
        <v>115</v>
      </c>
      <c r="C55" s="71">
        <f>VLOOKUP(B55,[1]Income!$A$7:$D$44,4,FALSE)</f>
        <v>-1571.41</v>
      </c>
      <c r="D55" s="72">
        <f ca="1">VLOOKUP(B55,[1]Income!$A$7:$Q$44,16,FALSE)</f>
        <v>3142.8259999999996</v>
      </c>
      <c r="E55" s="72">
        <f t="shared" ca="1" si="7"/>
        <v>1571.4159999999995</v>
      </c>
      <c r="F55" s="72">
        <f>VLOOKUP(B55,[1]Income!$A$7:$Q$44,17,FALSE)</f>
        <v>-1571.41</v>
      </c>
      <c r="G55" s="73">
        <v>0</v>
      </c>
      <c r="H55" s="86"/>
      <c r="J55" s="85"/>
      <c r="K55" s="81"/>
      <c r="L55" s="82">
        <f>SUM(L25:L54)</f>
        <v>-625</v>
      </c>
      <c r="M55" s="82">
        <f ca="1">SUM(M25:M54)</f>
        <v>3200</v>
      </c>
      <c r="N55" s="82">
        <f ca="1">SUM(N25:N54)</f>
        <v>2575</v>
      </c>
      <c r="O55" s="82">
        <f>SUM(O25:O54)</f>
        <v>-750</v>
      </c>
      <c r="P55" s="82">
        <f ca="1">SUM(P25:P54)</f>
        <v>1825</v>
      </c>
      <c r="Q55" s="86"/>
    </row>
    <row r="56" spans="1:18">
      <c r="A56" s="85"/>
      <c r="B56" s="79" t="s">
        <v>116</v>
      </c>
      <c r="C56" s="71">
        <f>VLOOKUP(B56,[1]Income!$A$7:$D$44,4,FALSE)</f>
        <v>-2126.9</v>
      </c>
      <c r="D56" s="72">
        <f ca="1">VLOOKUP(B56,[1]Income!$A$7:$Q$44,16,FALSE)</f>
        <v>4253.8250000000007</v>
      </c>
      <c r="E56" s="72">
        <f t="shared" ca="1" si="7"/>
        <v>2126.9250000000006</v>
      </c>
      <c r="F56" s="72">
        <f>VLOOKUP(B56,[1]Income!$A$7:$Q$44,17,FALSE)</f>
        <v>-2126.91</v>
      </c>
      <c r="G56" s="73">
        <v>0</v>
      </c>
      <c r="H56" s="86"/>
      <c r="J56" s="85"/>
      <c r="L56" s="97"/>
      <c r="M56" s="97"/>
      <c r="N56" s="97"/>
      <c r="O56" s="97"/>
      <c r="P56" s="97"/>
      <c r="Q56" s="86"/>
    </row>
    <row r="57" spans="1:18">
      <c r="A57" s="85"/>
      <c r="B57" s="80" t="s">
        <v>117</v>
      </c>
      <c r="C57" s="75">
        <f>VLOOKUP(B57,[1]Income!$A$7:$D$44,4,FALSE)</f>
        <v>-1436.29</v>
      </c>
      <c r="D57" s="76">
        <f ca="1">VLOOKUP(B57,[1]Income!$A$7:$Q$44,16,FALSE)</f>
        <v>2872.5830000000001</v>
      </c>
      <c r="E57" s="76">
        <f t="shared" ca="1" si="7"/>
        <v>1436.2930000000001</v>
      </c>
      <c r="F57" s="76">
        <f>VLOOKUP(B57,[1]Income!$A$7:$Q$44,17,FALSE)</f>
        <v>-1436.29</v>
      </c>
      <c r="G57" s="77">
        <v>0</v>
      </c>
      <c r="H57" s="86"/>
      <c r="J57" s="85"/>
      <c r="L57" s="97"/>
      <c r="M57" s="97"/>
      <c r="N57" s="97"/>
      <c r="O57" s="97"/>
      <c r="P57" s="97"/>
      <c r="Q57" s="86"/>
    </row>
    <row r="58" spans="1:18" s="81" customFormat="1">
      <c r="A58" s="85"/>
      <c r="C58" s="82">
        <f>SUM(C24:C57)</f>
        <v>-19263.050000000003</v>
      </c>
      <c r="D58" s="82">
        <f t="shared" ref="D58:G58" ca="1" si="11">SUM(D24:D57)</f>
        <v>89320.316000000021</v>
      </c>
      <c r="E58" s="82">
        <f t="shared" ca="1" si="11"/>
        <v>70057.266000000018</v>
      </c>
      <c r="F58" s="82">
        <f t="shared" si="11"/>
        <v>-42301.670000000006</v>
      </c>
      <c r="G58" s="82">
        <f t="shared" ca="1" si="11"/>
        <v>27755.507000000001</v>
      </c>
      <c r="H58" s="88"/>
      <c r="J58" s="85"/>
      <c r="L58" s="98"/>
      <c r="M58" s="98"/>
      <c r="N58" s="98"/>
      <c r="O58" s="98"/>
      <c r="P58" s="98"/>
      <c r="Q58" s="86"/>
      <c r="R58" s="64"/>
    </row>
    <row r="59" spans="1:18">
      <c r="A59" s="85"/>
      <c r="H59" s="86"/>
      <c r="J59" s="85"/>
      <c r="L59" s="73"/>
      <c r="M59" s="73"/>
      <c r="N59" s="73"/>
      <c r="O59" s="73"/>
      <c r="P59" s="73"/>
      <c r="Q59" s="86"/>
    </row>
    <row r="60" spans="1:18">
      <c r="A60" s="85"/>
      <c r="H60" s="86"/>
      <c r="J60" s="85"/>
      <c r="L60" s="73"/>
      <c r="M60" s="73"/>
      <c r="N60" s="73"/>
      <c r="O60" s="73"/>
      <c r="P60" s="73"/>
      <c r="Q60" s="88"/>
      <c r="R60" s="81"/>
    </row>
    <row r="61" spans="1:18" s="81" customFormat="1" ht="13.5" thickBot="1">
      <c r="A61" s="85"/>
      <c r="B61" s="83"/>
      <c r="C61" s="84">
        <f>C58+C13</f>
        <v>-13932.490000000002</v>
      </c>
      <c r="D61" s="84">
        <f ca="1">D58+D13</f>
        <v>100090.00000000001</v>
      </c>
      <c r="E61" s="84">
        <f ca="1">E58+E13</f>
        <v>86157.510000000009</v>
      </c>
      <c r="F61" s="84">
        <f>F58+F13</f>
        <v>-47286.710000000006</v>
      </c>
      <c r="G61" s="84">
        <f ca="1">G58+G13</f>
        <v>38870.711000000003</v>
      </c>
      <c r="H61" s="88"/>
      <c r="J61" s="85"/>
      <c r="K61" s="83"/>
      <c r="L61" s="84">
        <f>L55+L17</f>
        <v>25</v>
      </c>
      <c r="M61" s="84">
        <f ca="1">M55+M17</f>
        <v>4050</v>
      </c>
      <c r="N61" s="84">
        <f ca="1">N55+N17</f>
        <v>4075</v>
      </c>
      <c r="O61" s="84">
        <f>O55+O17</f>
        <v>-850</v>
      </c>
      <c r="P61" s="84">
        <f ca="1">P55+P17</f>
        <v>3225</v>
      </c>
      <c r="Q61" s="86"/>
      <c r="R61" s="64"/>
    </row>
    <row r="62" spans="1:18" ht="13.5" thickTop="1">
      <c r="A62" s="85"/>
      <c r="H62" s="86"/>
      <c r="J62" s="85"/>
      <c r="Q62" s="86"/>
    </row>
    <row r="63" spans="1:18">
      <c r="A63" s="89"/>
      <c r="B63" s="90"/>
      <c r="C63" s="91"/>
      <c r="D63" s="91"/>
      <c r="E63" s="91"/>
      <c r="F63" s="91"/>
      <c r="G63" s="91"/>
      <c r="H63" s="92"/>
      <c r="J63" s="89"/>
      <c r="K63" s="90"/>
      <c r="L63" s="91"/>
      <c r="M63" s="91"/>
      <c r="N63" s="91"/>
      <c r="O63" s="91"/>
      <c r="P63" s="91"/>
      <c r="Q63" s="92"/>
    </row>
  </sheetData>
  <mergeCells count="2">
    <mergeCell ref="J1:Q1"/>
    <mergeCell ref="A1:H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Cashbook</vt:lpstr>
      <vt:lpstr>Expenditure</vt:lpstr>
      <vt:lpstr>Arrears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Westbourne Block Management</dc:creator>
  <cp:lastModifiedBy>Westbourne Block Management</cp:lastModifiedBy>
  <dcterms:created xsi:type="dcterms:W3CDTF">2018-07-09T15:25:28Z</dcterms:created>
  <dcterms:modified xsi:type="dcterms:W3CDTF">2019-04-01T14:02:01Z</dcterms:modified>
</cp:coreProperties>
</file>